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1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5" i="1" l="1"/>
  <c r="F62" i="1" l="1"/>
  <c r="F64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29" i="1"/>
  <c r="F30" i="1"/>
  <c r="F19" i="1"/>
  <c r="F18" i="1"/>
  <c r="F27" i="1" l="1"/>
  <c r="F26" i="1"/>
  <c r="E6" i="2" l="1"/>
  <c r="F99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" i="2"/>
</calcChain>
</file>

<file path=xl/sharedStrings.xml><?xml version="1.0" encoding="utf-8"?>
<sst xmlns="http://schemas.openxmlformats.org/spreadsheetml/2006/main" count="1186" uniqueCount="768">
  <si>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</si>
  <si>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</si>
  <si>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</si>
  <si>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</si>
  <si>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</si>
  <si>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</si>
  <si>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</si>
  <si>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</si>
  <si>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</si>
  <si>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</si>
  <si>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</si>
  <si>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</si>
  <si>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</si>
  <si>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</si>
  <si>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</si>
  <si>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</si>
  <si>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</si>
  <si>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</si>
  <si>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</si>
  <si>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</si>
  <si>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</si>
  <si>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</si>
  <si>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</si>
  <si>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</si>
  <si>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</si>
  <si>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</si>
  <si>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</si>
  <si>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</si>
  <si>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</si>
  <si>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</si>
  <si>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</si>
  <si>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</si>
  <si>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</si>
  <si>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</si>
  <si>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</si>
  <si>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</si>
  <si>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</si>
  <si>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</si>
  <si>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</si>
  <si>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</si>
  <si>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</si>
  <si>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</si>
  <si>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</si>
  <si>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</si>
  <si>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</si>
  <si>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</si>
  <si>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</si>
  <si>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</si>
  <si>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</si>
  <si>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</si>
  <si>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</si>
  <si>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</si>
  <si>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</si>
  <si>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</si>
  <si>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</si>
  <si>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</si>
  <si>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</si>
  <si>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</si>
  <si>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</si>
  <si>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</si>
  <si>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</si>
  <si>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</si>
  <si>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</si>
  <si>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</si>
  <si>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</si>
  <si>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</si>
  <si>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</si>
  <si>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</si>
  <si>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</si>
  <si>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</si>
  <si>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</si>
  <si>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</si>
  <si>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</si>
  <si>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</si>
  <si>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</si>
  <si>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</si>
  <si>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</si>
  <si>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</si>
  <si>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</si>
  <si>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</si>
  <si>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</si>
  <si>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</si>
  <si>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</si>
  <si>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</si>
  <si>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</si>
  <si>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</si>
  <si>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</si>
  <si>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</si>
  <si>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</si>
  <si>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</si>
  <si>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</si>
  <si>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</si>
  <si>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</si>
  <si>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</si>
  <si>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</si>
  <si>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</si>
  <si>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</si>
  <si>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</si>
  <si>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</si>
  <si>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</si>
  <si>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</si>
  <si>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>23:15:0203000:677</t>
  </si>
  <si>
    <t>23:15:0204001:208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</si>
  <si>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</si>
  <si>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</si>
  <si>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</si>
  <si>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</si>
  <si>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</si>
  <si>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</si>
  <si>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</si>
  <si>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</si>
  <si>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</si>
  <si>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</si>
  <si>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</si>
  <si>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</si>
  <si>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</si>
  <si>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</si>
  <si>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</si>
  <si>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</si>
  <si>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</si>
  <si>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</si>
  <si>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</si>
  <si>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</si>
  <si>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</si>
  <si>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</si>
  <si>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</si>
  <si>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</si>
  <si>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</si>
  <si>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</si>
  <si>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</si>
  <si>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</si>
  <si>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</si>
  <si>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</si>
  <si>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</si>
  <si>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</si>
  <si>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</si>
  <si>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</si>
  <si>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</si>
  <si>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</si>
  <si>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</si>
  <si>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</si>
  <si>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</si>
  <si>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</si>
  <si>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</si>
  <si>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</si>
  <si>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</si>
  <si>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</si>
  <si>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</si>
  <si>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</si>
  <si>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</si>
  <si>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</si>
  <si>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</si>
  <si>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</si>
  <si>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</si>
  <si>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</si>
  <si>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</si>
  <si>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</si>
  <si>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</si>
  <si>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</si>
  <si>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</si>
  <si>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</si>
  <si>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</si>
  <si>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</si>
  <si>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</si>
  <si>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</si>
  <si>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</si>
  <si>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</si>
  <si>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</si>
  <si>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</si>
  <si>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</si>
  <si>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</si>
  <si>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</si>
  <si>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</si>
  <si>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</si>
  <si>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23:15:0224001:724</t>
  </si>
  <si>
    <t>23:15:0224001:723</t>
  </si>
  <si>
    <t>23:15:0203000:979</t>
  </si>
  <si>
    <t>1.085.2.0040</t>
  </si>
  <si>
    <t>Площадка х.Адагум ул.Ленина 47Д</t>
  </si>
  <si>
    <t>Площадка х.Кубанская Колонка ул.Жукова 51А</t>
  </si>
  <si>
    <t>Звуковое оборудование Apart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</si>
  <si>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</si>
  <si>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</si>
  <si>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</si>
  <si>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</si>
  <si>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</si>
  <si>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</si>
  <si>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</si>
  <si>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</si>
  <si>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</si>
  <si>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</si>
  <si>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</si>
  <si>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</si>
  <si>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</si>
  <si>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</si>
  <si>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</si>
  <si>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</si>
  <si>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</si>
  <si>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</si>
  <si>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</si>
  <si>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</si>
  <si>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</si>
  <si>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</si>
  <si>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</si>
  <si>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</si>
  <si>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</si>
  <si>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</si>
  <si>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</si>
  <si>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</si>
  <si>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</si>
  <si>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</si>
  <si>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</si>
  <si>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</si>
  <si>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</si>
  <si>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</si>
  <si>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</si>
  <si>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</si>
  <si>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</si>
  <si>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</si>
  <si>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</si>
  <si>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</si>
  <si>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</si>
  <si>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</si>
  <si>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</si>
  <si>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</si>
  <si>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</si>
  <si>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</si>
  <si>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</si>
  <si>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</si>
  <si>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</si>
  <si>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</si>
  <si>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</si>
  <si>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</si>
  <si>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</si>
  <si>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</si>
  <si>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</si>
  <si>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</si>
  <si>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</si>
  <si>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</si>
  <si>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</si>
  <si>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</si>
  <si>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</si>
  <si>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</si>
  <si>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</si>
  <si>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</si>
  <si>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</si>
  <si>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</si>
  <si>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</si>
  <si>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</si>
  <si>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</si>
  <si>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</si>
  <si>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</si>
  <si>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</si>
  <si>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</si>
  <si>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</si>
  <si>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</si>
  <si>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</si>
  <si>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</si>
  <si>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</si>
  <si>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</si>
  <si>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</si>
  <si>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</si>
  <si>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</si>
  <si>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</si>
  <si>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</si>
  <si>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</si>
  <si>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</si>
  <si>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</si>
  <si>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</si>
  <si>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</si>
  <si>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</si>
  <si>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</si>
  <si>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</si>
  <si>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</si>
  <si>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</si>
  <si>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</si>
  <si>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</si>
  <si>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</si>
  <si>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</si>
  <si>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</si>
  <si>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</si>
  <si>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</si>
  <si>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</si>
  <si>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</si>
  <si>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</si>
  <si>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</si>
  <si>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</si>
  <si>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</si>
  <si>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</si>
  <si>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</si>
  <si>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</si>
  <si>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</si>
  <si>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</si>
  <si>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</si>
  <si>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</si>
  <si>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</si>
  <si>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</si>
  <si>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</si>
  <si>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</si>
  <si>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</si>
  <si>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</si>
  <si>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</si>
  <si>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</si>
  <si>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</si>
  <si>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</si>
  <si>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</si>
  <si>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</si>
  <si>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</si>
  <si>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</si>
  <si>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</si>
  <si>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</si>
  <si>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</si>
  <si>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</si>
  <si>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</si>
  <si>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</si>
  <si>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</si>
  <si>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</si>
  <si>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</si>
  <si>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</si>
  <si>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</si>
  <si>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</si>
  <si>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</si>
  <si>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</si>
  <si>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</si>
  <si>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</si>
  <si>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</si>
  <si>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</si>
  <si>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</si>
  <si>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</si>
  <si>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</si>
  <si>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</si>
  <si>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</si>
  <si>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</si>
  <si>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</si>
  <si>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</si>
  <si>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</si>
  <si>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</si>
  <si>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</si>
  <si>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</si>
  <si>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</si>
  <si>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</si>
  <si>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</si>
  <si>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</si>
  <si>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</si>
  <si>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</si>
  <si>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</si>
  <si>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</si>
  <si>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</si>
  <si>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</si>
  <si>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</si>
  <si>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</si>
  <si>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</si>
  <si>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</si>
  <si>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</si>
  <si>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</si>
  <si>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</si>
  <si>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</si>
  <si>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</si>
  <si>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</si>
  <si>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</si>
  <si>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</si>
  <si>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</si>
  <si>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</si>
  <si>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</si>
  <si>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</si>
  <si>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</si>
  <si>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</si>
  <si>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</si>
  <si>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</si>
  <si>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</si>
  <si>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</si>
  <si>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</si>
  <si>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</si>
  <si>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</si>
  <si>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</si>
  <si>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</si>
  <si>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</si>
  <si>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</si>
  <si>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</si>
  <si>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</si>
  <si>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</si>
  <si>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</si>
  <si>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</si>
  <si>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</si>
  <si>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</si>
  <si>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</si>
  <si>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</si>
  <si>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</si>
  <si>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</si>
  <si>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</si>
  <si>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</si>
  <si>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</si>
  <si>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</si>
  <si>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</si>
  <si>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</si>
  <si>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</si>
  <si>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</si>
  <si>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</si>
  <si>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</si>
  <si>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</si>
  <si>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</si>
  <si>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</si>
  <si>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</si>
  <si>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</si>
  <si>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</si>
  <si>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</si>
  <si>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</si>
  <si>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</si>
  <si>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</si>
  <si>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</si>
  <si>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</si>
  <si>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</si>
  <si>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</si>
  <si>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</si>
  <si>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</si>
  <si>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</si>
  <si>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</si>
  <si>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</si>
  <si>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</si>
  <si>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</si>
  <si>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</si>
  <si>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</si>
  <si>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</si>
  <si>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</si>
  <si>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</si>
  <si>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</si>
  <si>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</si>
  <si>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</si>
  <si>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</si>
  <si>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</si>
  <si>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</si>
  <si>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</si>
  <si>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</si>
  <si>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</si>
  <si>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</si>
  <si>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</si>
  <si>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</si>
  <si>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</si>
  <si>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</si>
  <si>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</si>
  <si>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</si>
  <si>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</si>
  <si>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</si>
  <si>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</si>
  <si>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</si>
  <si>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</si>
  <si>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</si>
  <si>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</si>
  <si>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</si>
  <si>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</si>
  <si>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</si>
  <si>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</si>
  <si>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</si>
  <si>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</si>
  <si>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</si>
  <si>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</si>
  <si>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</si>
  <si>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</si>
  <si>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</si>
  <si>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</si>
  <si>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</si>
  <si>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</si>
  <si>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</si>
  <si>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</si>
  <si>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</si>
  <si>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</si>
  <si>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</si>
  <si>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</si>
  <si>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</si>
  <si>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</si>
  <si>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</si>
  <si>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</si>
  <si>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</si>
  <si>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</si>
  <si>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</si>
  <si>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</si>
  <si>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</si>
  <si>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</si>
  <si>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</si>
  <si>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</si>
  <si>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</si>
  <si>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</si>
  <si>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</si>
  <si>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</si>
  <si>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</si>
  <si>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</si>
  <si>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</si>
  <si>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</si>
  <si>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</si>
  <si>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</si>
  <si>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</si>
  <si>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</si>
  <si>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</si>
  <si>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</si>
  <si>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</si>
  <si>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</si>
  <si>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</si>
  <si>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</si>
  <si>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</si>
  <si>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</si>
  <si>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</si>
  <si>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</si>
  <si>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</si>
  <si>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</si>
  <si>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</si>
  <si>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</si>
  <si>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</si>
  <si>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</si>
  <si>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</si>
  <si>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</si>
  <si>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</si>
  <si>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</si>
  <si>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</si>
  <si>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</si>
  <si>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</si>
  <si>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</si>
  <si>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</si>
  <si>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</si>
  <si>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</si>
  <si>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</si>
  <si>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</si>
  <si>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</si>
  <si>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</si>
  <si>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</si>
  <si>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</si>
  <si>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</si>
  <si>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</si>
  <si>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</si>
  <si>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</si>
  <si>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</si>
  <si>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</si>
  <si>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</si>
  <si>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</si>
  <si>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</si>
  <si>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</si>
  <si>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</si>
  <si>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</si>
  <si>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</si>
  <si>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</si>
  <si>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</si>
  <si>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</si>
  <si>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</si>
  <si>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</si>
  <si>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</si>
  <si>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</si>
  <si>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</si>
  <si>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</si>
  <si>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</si>
  <si>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</si>
  <si>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</si>
  <si>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</si>
  <si>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</si>
  <si>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</si>
  <si>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</si>
  <si>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</si>
  <si>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</si>
  <si>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</si>
  <si>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</si>
  <si>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</si>
  <si>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</si>
  <si>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</si>
  <si>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</si>
  <si>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</si>
  <si>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</si>
  <si>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</si>
  <si>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</si>
  <si>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</si>
  <si>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</si>
  <si>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</si>
  <si>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</si>
  <si>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</si>
  <si>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</si>
  <si>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</si>
  <si>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</si>
  <si>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</si>
  <si>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</si>
  <si>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</si>
  <si>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</si>
  <si>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</si>
  <si>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</si>
  <si>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</si>
  <si>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</si>
  <si>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</si>
  <si>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</si>
  <si>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</si>
  <si>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</si>
  <si>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</si>
  <si>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</si>
  <si>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</si>
  <si>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</si>
  <si>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</si>
  <si>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</si>
  <si>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</si>
  <si>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</si>
  <si>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</si>
  <si>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</si>
  <si>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</si>
  <si>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</si>
  <si>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</si>
  <si>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</si>
  <si>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</si>
  <si>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</si>
  <si>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</si>
  <si>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</si>
  <si>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</si>
  <si>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</si>
  <si>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</si>
  <si>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</si>
  <si>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</si>
  <si>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</si>
  <si>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</si>
  <si>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</si>
  <si>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</si>
  <si>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</si>
  <si>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</si>
  <si>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</si>
  <si>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</si>
  <si>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</si>
  <si>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</si>
  <si>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</si>
  <si>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</si>
  <si>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</si>
  <si>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</si>
  <si>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</si>
  <si>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</si>
  <si>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</si>
  <si>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</si>
  <si>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</si>
  <si>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</si>
  <si>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</si>
  <si>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</si>
  <si>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 xml:space="preserve">Артезианская скважина (водозаборный узел) 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</si>
  <si>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</si>
  <si>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</si>
  <si>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</si>
  <si>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</si>
  <si>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Газопровод ул.Земледельцев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</si>
  <si>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</si>
  <si>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</si>
  <si>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</si>
  <si>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</si>
  <si>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</si>
  <si>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</si>
  <si>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</si>
  <si>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</si>
  <si>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</si>
  <si>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</si>
  <si>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</si>
  <si>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</si>
  <si>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</si>
  <si>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</si>
  <si>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</si>
  <si>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</si>
  <si>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</si>
  <si>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</si>
  <si>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</si>
  <si>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</si>
  <si>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</si>
  <si>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</si>
  <si>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</si>
  <si>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</si>
  <si>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</si>
  <si>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</si>
  <si>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</si>
  <si>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</si>
  <si>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</si>
  <si>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</si>
  <si>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</si>
  <si>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</si>
  <si>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</si>
  <si>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</si>
  <si>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</si>
  <si>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</si>
  <si>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</si>
  <si>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</si>
  <si>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</si>
  <si>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 xml:space="preserve">Российская Федерация, Краснодарский край, Крымский район, 
х. Непиль,                      ул. Кубанская, 12б
</t>
  </si>
  <si>
    <t>23:15:0207001:964</t>
  </si>
  <si>
    <t>1193 кв.м.</t>
  </si>
  <si>
    <t>дата гос.регистрации права:12.09.2022г.</t>
  </si>
  <si>
    <t xml:space="preserve">23:15:0207001:964-23/227/2022-1 </t>
  </si>
  <si>
    <t>Земельный участок для предоставления коммунальных услуг</t>
  </si>
  <si>
    <t>Земельный участок -площадка для занятий спортом</t>
  </si>
  <si>
    <t>Российская Федерация, край Краснодарский, Крымский муниципальный район, сельское поселение Адагумское, хутор Адагум, улица Советская, 265А</t>
  </si>
  <si>
    <t>23:15:0201007:495</t>
  </si>
  <si>
    <t>651 кв.м.</t>
  </si>
  <si>
    <t>дата гос.регистрации права:19.10.2023г.</t>
  </si>
  <si>
    <t xml:space="preserve">23:15:0201007:495-23/227/2023-2 </t>
  </si>
  <si>
    <t>РАЗДЕЛ 1.  Сведения о муниципальном недвижимом имуществе</t>
  </si>
  <si>
    <t>Земельный участок</t>
  </si>
  <si>
    <t>Краснодарский край, Крымский район,           х. Адагум</t>
  </si>
  <si>
    <t>Российская Федерация, Краснодарский край, Крымский район, в границах бывшего колхоза «Южный»</t>
  </si>
  <si>
    <t>23:15:0203000:1586</t>
  </si>
  <si>
    <t>23:15:0203000:1493</t>
  </si>
  <si>
    <t>23:15:0203000:1494</t>
  </si>
  <si>
    <t>23:15:0203000:1495</t>
  </si>
  <si>
    <t>ст.56 Федерального закона от 13.июля 2015 года № 218-ФЗ «О государственной регистрации недвижимости»;</t>
  </si>
  <si>
    <t>23:15:0203000:1586-23/227/2023-3, 09.10.2023г.</t>
  </si>
  <si>
    <t>23:15:0203000:1493-23/227/2023-3 от 21.09.2023г.</t>
  </si>
  <si>
    <t>23:15:0203000:1494-23/227/2023-3 от 21.09.2023г.</t>
  </si>
  <si>
    <t>23:15:0203000:1495-23/227/2023-3 от 21.09.2023г.</t>
  </si>
  <si>
    <t xml:space="preserve"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 </t>
  </si>
  <si>
    <t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</t>
  </si>
  <si>
    <t>123220 кв.м.</t>
  </si>
  <si>
    <t>6110 кв.м.</t>
  </si>
  <si>
    <t>3764 кв.м.</t>
  </si>
  <si>
    <t>2920 кв.м.</t>
  </si>
  <si>
    <t>Администрация Адагумского сельского поселения Крымского района</t>
  </si>
  <si>
    <t>Краснодарский край, Крымский р-н, х.Адагум, ул.Молодежная</t>
  </si>
  <si>
    <t>Надземный газопровод низкого давления по ул.Комсомольской х.Адагум</t>
  </si>
  <si>
    <t>Краснодарский край, Крымский р-н,х.Адагум</t>
  </si>
  <si>
    <t>год ввода в эксплуатацию -2009;    протяженность -500м</t>
  </si>
  <si>
    <t xml:space="preserve">Краснодарский край, Крымский район, 
хутор Адагум, улица Речная, 19А
</t>
  </si>
  <si>
    <t xml:space="preserve">Российская Федерация, Краснодарский край, Крымский муниципальный район, сельское поселение Адагумское,
х Адагум, улица Речная, 21Б
</t>
  </si>
  <si>
    <t xml:space="preserve">Краснодарский край, Крымский район, 
хутор Адагум, улица Речная, 23Б
</t>
  </si>
  <si>
    <t xml:space="preserve">Краснодарский край, Крымский район, 
хутор Адагум, улица  Речная, 27Б 
</t>
  </si>
  <si>
    <t>23:15:0203000:1385</t>
  </si>
  <si>
    <t>23:15:0203000:1376</t>
  </si>
  <si>
    <t>23:15:0203000:1379</t>
  </si>
  <si>
    <t>23:15:00000000:2051-23/227/2024-3 от 09.01.2024г.</t>
  </si>
  <si>
    <t>23:15:0203000:1385-23/227/2024-2 от 16.01.2024г.</t>
  </si>
  <si>
    <t>23:15:0203000:1379-23/227/2024-2 от 15.01.2024г.</t>
  </si>
  <si>
    <t>статья 19 Земельного кодекса Российской Федерации № 136-ФЗ; п.1 ст.3.1 ФЗ "О введении в действие Земельного кодекса Российской Федерации" № 136-ФЗ от 25.10.2001г.</t>
  </si>
  <si>
    <t>10227704,64 / 2505727,19</t>
  </si>
  <si>
    <t>1241362,96 / 0,00</t>
  </si>
  <si>
    <t>23:15:0203000:1376-23/227/2024-2   09.01.2024г.</t>
  </si>
  <si>
    <t xml:space="preserve">Распределительный газопровод  низкого давления </t>
  </si>
  <si>
    <t>23:15:0201019:523-23/227/2024-1 от 27.02.2024г.</t>
  </si>
  <si>
    <t>23:15:0201019:523</t>
  </si>
  <si>
    <t xml:space="preserve">Акт приемки законченного строительством объекта газораспределительной системы от 11.03.2013г.; </t>
  </si>
  <si>
    <t>протяженность -353м</t>
  </si>
  <si>
    <t>23:15:0000000:2051</t>
  </si>
  <si>
    <t xml:space="preserve">Краснодарский край, Крымский район, 
хутор Адагум, улица  Речная, 25Б 
</t>
  </si>
  <si>
    <t>23:15:0203000:1382</t>
  </si>
  <si>
    <t>1002 кв.м.</t>
  </si>
  <si>
    <t>264 кв.м.</t>
  </si>
  <si>
    <t>263 кв.м.</t>
  </si>
  <si>
    <t>262 кв.м.</t>
  </si>
  <si>
    <t>255 кв.м.,                         дата ввода в эксплуатацию 21.03.2024г.</t>
  </si>
  <si>
    <t>23:15:0203000:1382-23/227/2024-2 от 15.01.2024г.</t>
  </si>
  <si>
    <t>23:15:0207001:997</t>
  </si>
  <si>
    <t>Дом блокированной застройки</t>
  </si>
  <si>
    <t>23:15:0207001:997-23/227/2024-1 от 17.01.2024г.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</si>
  <si>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постановление администрации Адагумского сельского поселения Крымского района от 26.03.2024г.№49</t>
  </si>
  <si>
    <t>23:15:0000000:1977</t>
  </si>
  <si>
    <t>Постановление главы муниципального образования Крымский рай Краснодарского края, № 2139, (номер гос.регистрации права: 23:15:0000000:1977-23/227/2020-1)</t>
  </si>
  <si>
    <t>Постановление главы муниципального образования Крымский рай Краснодарского края, № 2139, (номер гос.регистрации права: 23:15:0000000:1975-23/227/2020-1)</t>
  </si>
  <si>
    <t>Постановление главы муниципального образования Крымский рай Краснодарского края, № 2139, (номер гос.регистрации права: 23:15:0201016:336-23/227/2020-1)</t>
  </si>
  <si>
    <t>Постановление главы муниципального образования Крымский рай Краснодарского края, № 2139, (номер гос.регистрации права: 23:15:0201005:350-23/227/2020-1)</t>
  </si>
  <si>
    <t>Постановление главы муниципального образования Крымский рай Краснодарского края, № 2139, (номер гос.регистрации права: 23:15:0201027:364-23/227/2020-1</t>
  </si>
  <si>
    <t>Постановление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</si>
  <si>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Постановление главы муниципального образования Крымский рай Краснодарского края, № 2139, (номер гос.регистрации права: 23:15:0000000:1974-23/227/2020-1)</t>
  </si>
  <si>
    <t xml:space="preserve">Артезианская скважина № 3 </t>
  </si>
  <si>
    <t xml:space="preserve">Артезианская скважина № 3,
 год ввода в эксплуатацию  1988;
Площадь: общая высота: 300м; конструкция - стальные трубы,
тип.размер насоса ЭЦВ 8-25-125
мощность эл. двигателя:8 квт/час
Дебет скважины 15 куб./час; количенство труб 8, длина труб 9м
</t>
  </si>
  <si>
    <t xml:space="preserve">Стела
</t>
  </si>
  <si>
    <t xml:space="preserve">Российская Федерация, Краснодарский край, Крымский район, 
х. Новомихайловский, ул. Верхняя, № 5А
</t>
  </si>
  <si>
    <t>23:15:0215001:350</t>
  </si>
  <si>
    <t>23:15:0215001:350-23/227/2024-3 от 06.06.2024г</t>
  </si>
  <si>
    <t>Решение Крымского районного суда Краснодарского края от 28.03.2024г. УИД23RS0024-01-2024-000640-49 к делу № 2-929/2024г</t>
  </si>
  <si>
    <t xml:space="preserve">год ввода в эксплуатацию 1988; площадь: общая глубина 150м; конструкция - стальные трубы,
тип.размер насоса ЭЦВ 8-25-125
мощность эл.двигателя 8 кв.час
Дебет скважины 15 куб.м/час
дата установки 12.12.2010
</t>
  </si>
  <si>
    <t>Завершение строительства -1986г.; глубина 150м</t>
  </si>
  <si>
    <t>по состоянию на 01.10.2024 г.</t>
  </si>
  <si>
    <t>7375312,44/     1942118,48</t>
  </si>
  <si>
    <t>1096568,7/   396779,62</t>
  </si>
  <si>
    <t>21792,24/     5791,57</t>
  </si>
  <si>
    <t>100585,66/      82575,97</t>
  </si>
  <si>
    <t>1.013.4.0101</t>
  </si>
  <si>
    <t>МКУК "СКЦ Адагумского сельского поселения"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</si>
</sst>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24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2" fontId="12" fillId="0" borderId="23" xfId="0" applyNumberFormat="1" applyFont="1" applyFill="1" applyBorder="1" applyAlignment="1">
      <alignment horizontal="right" vertical="top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3" xfId="0" applyFont="1" applyFill="1" applyBorder="1" applyAlignment="1">
      <alignment horizontal="left" vertical="top" wrapText="1" shrinkToFit="1"/>
    </xf>
    <xf numFmtId="0" fontId="10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1" fillId="0" borderId="23" xfId="0" applyFont="1" applyFill="1" applyBorder="1"/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3" xfId="0" applyNumberFormat="1" applyFont="1" applyFill="1" applyBorder="1" applyAlignment="1">
      <alignment horizontal="right" vertical="top" wrapText="1"/>
    </xf>
    <xf numFmtId="0" fontId="2" fillId="0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/>
    <xf numFmtId="0" fontId="1" fillId="0" borderId="2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vertical="top" wrapText="1" shrinkToFit="1"/>
    </xf>
    <xf numFmtId="0" fontId="1" fillId="0" borderId="23" xfId="0" applyFont="1" applyBorder="1" applyAlignment="1">
      <alignment wrapText="1" shrinkToFit="1"/>
    </xf>
    <xf numFmtId="0" fontId="1" fillId="0" borderId="23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3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5" fillId="0" borderId="23" xfId="0" applyFont="1" applyBorder="1" applyAlignment="1">
      <alignment horizontal="center" vertical="top"/>
    </xf>
    <xf numFmtId="0" fontId="5" fillId="0" borderId="23" xfId="0" applyFont="1" applyBorder="1"/>
    <xf numFmtId="0" fontId="5" fillId="0" borderId="2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15" fillId="0" borderId="31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5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8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 shrinkToFi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5" xfId="0" applyNumberFormat="1" applyFont="1" applyFill="1" applyBorder="1" applyAlignment="1">
      <alignment horizontal="lef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14" fontId="9" fillId="0" borderId="0" xfId="0" applyNumberFormat="1" applyFont="1" applyAlignment="1">
      <alignment wrapText="1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right" shrinkToFit="1"/>
    </xf>
    <xf numFmtId="0" fontId="10" fillId="0" borderId="15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top" wrapText="1" shrinkToFit="1"/>
    </xf>
    <xf numFmtId="0" fontId="1" fillId="0" borderId="19" xfId="0" applyFont="1" applyBorder="1" applyAlignment="1">
      <alignment horizontal="righ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5"/>
  <sheetViews>
    <sheetView topLeftCell="A170" zoomScaleNormal="100" workbookViewId="0">
      <selection activeCell="N13" sqref="N13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7" x14ac:dyDescent="0.25">
      <c r="A2" s="217" t="s">
        <v>761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7" x14ac:dyDescent="0.25">
      <c r="A3" s="218" t="s">
        <v>688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7" s="11" customFormat="1" ht="138" customHeight="1" x14ac:dyDescent="0.2">
      <c r="A4" s="43" t="s">
        <v>1</v>
      </c>
      <c r="B4" s="43" t="s">
        <v>194</v>
      </c>
      <c r="C4" s="43" t="s">
        <v>195</v>
      </c>
      <c r="D4" s="43" t="s">
        <v>196</v>
      </c>
      <c r="E4" s="43" t="s">
        <v>197</v>
      </c>
      <c r="F4" s="43" t="s">
        <v>198</v>
      </c>
      <c r="G4" s="43" t="s">
        <v>199</v>
      </c>
      <c r="H4" s="43" t="s">
        <v>200</v>
      </c>
      <c r="I4" s="43" t="s">
        <v>201</v>
      </c>
      <c r="J4" s="43" t="s">
        <v>202</v>
      </c>
      <c r="K4" s="43" t="s">
        <v>638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229" t="s">
        <v>604</v>
      </c>
      <c r="B6" s="230"/>
      <c r="C6" s="230"/>
      <c r="D6" s="230"/>
      <c r="E6" s="230"/>
      <c r="F6" s="230"/>
      <c r="G6" s="230"/>
      <c r="H6" s="230"/>
      <c r="I6" s="230"/>
      <c r="J6" s="230"/>
      <c r="K6" s="231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4">
        <v>1</v>
      </c>
      <c r="B7" s="45" t="s">
        <v>256</v>
      </c>
      <c r="C7" s="46" t="s">
        <v>242</v>
      </c>
      <c r="D7" s="34" t="s">
        <v>9</v>
      </c>
      <c r="E7" s="45" t="s">
        <v>241</v>
      </c>
      <c r="F7" s="125">
        <v>78020.820000000007</v>
      </c>
      <c r="G7" s="37"/>
      <c r="H7" s="45" t="s">
        <v>337</v>
      </c>
      <c r="I7" s="47" t="s">
        <v>336</v>
      </c>
      <c r="J7" s="48" t="s">
        <v>707</v>
      </c>
      <c r="K7" s="49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4">
        <v>2</v>
      </c>
      <c r="B8" s="45" t="s">
        <v>531</v>
      </c>
      <c r="C8" s="50" t="s">
        <v>526</v>
      </c>
      <c r="D8" s="34" t="s">
        <v>143</v>
      </c>
      <c r="E8" s="45" t="s">
        <v>657</v>
      </c>
      <c r="F8" s="37" t="s">
        <v>762</v>
      </c>
      <c r="G8" s="51">
        <v>15361067.84</v>
      </c>
      <c r="H8" s="46" t="s">
        <v>529</v>
      </c>
      <c r="I8" s="46" t="s">
        <v>530</v>
      </c>
      <c r="J8" s="48" t="s">
        <v>707</v>
      </c>
      <c r="K8" s="52" t="s">
        <v>642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4">
        <v>3</v>
      </c>
      <c r="B9" s="45" t="s">
        <v>531</v>
      </c>
      <c r="C9" s="50" t="s">
        <v>562</v>
      </c>
      <c r="D9" s="53" t="s">
        <v>527</v>
      </c>
      <c r="E9" s="45" t="s">
        <v>538</v>
      </c>
      <c r="F9" s="127" t="s">
        <v>763</v>
      </c>
      <c r="G9" s="51">
        <v>4865050.26</v>
      </c>
      <c r="H9" s="46" t="s">
        <v>541</v>
      </c>
      <c r="I9" s="46" t="s">
        <v>540</v>
      </c>
      <c r="J9" s="48" t="s">
        <v>707</v>
      </c>
      <c r="K9" s="52" t="s">
        <v>539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4">
        <v>4</v>
      </c>
      <c r="B10" s="45" t="s">
        <v>533</v>
      </c>
      <c r="C10" s="50" t="s">
        <v>532</v>
      </c>
      <c r="D10" s="54" t="s">
        <v>535</v>
      </c>
      <c r="E10" s="45" t="s">
        <v>534</v>
      </c>
      <c r="F10" s="37" t="s">
        <v>764</v>
      </c>
      <c r="G10" s="37">
        <v>5947641.6699999999</v>
      </c>
      <c r="H10" s="46" t="s">
        <v>536</v>
      </c>
      <c r="I10" s="46" t="s">
        <v>537</v>
      </c>
      <c r="J10" s="48" t="s">
        <v>707</v>
      </c>
      <c r="K10" s="52" t="s">
        <v>642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4">
        <v>5</v>
      </c>
      <c r="B11" s="45" t="s">
        <v>531</v>
      </c>
      <c r="C11" s="50" t="s">
        <v>542</v>
      </c>
      <c r="D11" s="55" t="s">
        <v>528</v>
      </c>
      <c r="E11" s="45" t="s">
        <v>543</v>
      </c>
      <c r="F11" s="37" t="s">
        <v>765</v>
      </c>
      <c r="G11" s="200">
        <v>3119017.48</v>
      </c>
      <c r="H11" s="56" t="s">
        <v>545</v>
      </c>
      <c r="I11" s="46" t="s">
        <v>544</v>
      </c>
      <c r="J11" s="48" t="s">
        <v>707</v>
      </c>
      <c r="K11" s="52" t="s">
        <v>642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4">
        <v>6</v>
      </c>
      <c r="B12" s="57" t="s">
        <v>741</v>
      </c>
      <c r="C12" s="115" t="s">
        <v>594</v>
      </c>
      <c r="D12" s="57" t="s">
        <v>740</v>
      </c>
      <c r="E12" s="57" t="s">
        <v>173</v>
      </c>
      <c r="F12" s="58">
        <v>194059.86</v>
      </c>
      <c r="G12" s="200">
        <v>672376.44</v>
      </c>
      <c r="H12" s="56" t="s">
        <v>742</v>
      </c>
      <c r="I12" s="57" t="s">
        <v>743</v>
      </c>
      <c r="J12" s="48" t="s">
        <v>271</v>
      </c>
      <c r="K12" s="116" t="s">
        <v>605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4">
        <v>7</v>
      </c>
      <c r="B13" s="57" t="s">
        <v>663</v>
      </c>
      <c r="C13" s="115" t="s">
        <v>664</v>
      </c>
      <c r="D13" s="57" t="s">
        <v>665</v>
      </c>
      <c r="E13" s="57" t="s">
        <v>666</v>
      </c>
      <c r="F13" s="58">
        <v>828335.2</v>
      </c>
      <c r="G13" s="200">
        <v>384542.4</v>
      </c>
      <c r="H13" s="56" t="s">
        <v>667</v>
      </c>
      <c r="I13" s="57" t="s">
        <v>668</v>
      </c>
      <c r="J13" s="48" t="s">
        <v>271</v>
      </c>
      <c r="K13" s="116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223" t="s">
        <v>609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0">
        <v>8</v>
      </c>
      <c r="B15" s="117" t="s">
        <v>563</v>
      </c>
      <c r="C15" s="61" t="s">
        <v>242</v>
      </c>
      <c r="D15" s="53"/>
      <c r="E15" s="62" t="s">
        <v>10</v>
      </c>
      <c r="F15" s="36">
        <v>21921.84</v>
      </c>
      <c r="G15" s="36"/>
      <c r="H15" s="56" t="s">
        <v>566</v>
      </c>
      <c r="I15" s="45" t="s">
        <v>565</v>
      </c>
      <c r="J15" s="48" t="s">
        <v>707</v>
      </c>
      <c r="K15" s="116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4">
        <v>9</v>
      </c>
      <c r="B16" s="61" t="s">
        <v>564</v>
      </c>
      <c r="C16" s="61" t="s">
        <v>242</v>
      </c>
      <c r="D16" s="53"/>
      <c r="E16" s="61" t="s">
        <v>11</v>
      </c>
      <c r="F16" s="36">
        <v>3654.72</v>
      </c>
      <c r="G16" s="36"/>
      <c r="H16" s="56" t="s">
        <v>566</v>
      </c>
      <c r="I16" s="45" t="s">
        <v>565</v>
      </c>
      <c r="J16" s="48" t="s">
        <v>707</v>
      </c>
      <c r="K16" s="118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223" t="s">
        <v>608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34">
        <v>10</v>
      </c>
      <c r="B18" s="63" t="s">
        <v>754</v>
      </c>
      <c r="C18" s="46" t="s">
        <v>382</v>
      </c>
      <c r="D18" s="34" t="s">
        <v>40</v>
      </c>
      <c r="E18" s="45" t="s">
        <v>39</v>
      </c>
      <c r="F18" s="64">
        <f>210264</f>
        <v>210264</v>
      </c>
      <c r="G18" s="65">
        <v>3518.71</v>
      </c>
      <c r="H18" s="45" t="s">
        <v>629</v>
      </c>
      <c r="I18" s="47" t="s">
        <v>383</v>
      </c>
      <c r="J18" s="48" t="s">
        <v>271</v>
      </c>
      <c r="K18" s="116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4">
        <v>11</v>
      </c>
      <c r="B19" s="108" t="s">
        <v>309</v>
      </c>
      <c r="C19" s="50" t="s">
        <v>310</v>
      </c>
      <c r="D19" s="109" t="s">
        <v>38</v>
      </c>
      <c r="E19" s="108" t="s">
        <v>311</v>
      </c>
      <c r="F19" s="110">
        <f>294171</f>
        <v>294171</v>
      </c>
      <c r="G19" s="83">
        <v>1300.3900000000001</v>
      </c>
      <c r="H19" s="45" t="s">
        <v>628</v>
      </c>
      <c r="I19" s="67" t="s">
        <v>312</v>
      </c>
      <c r="J19" s="48" t="s">
        <v>271</v>
      </c>
      <c r="K19" s="116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4">
        <v>12</v>
      </c>
      <c r="B20" s="62" t="s">
        <v>326</v>
      </c>
      <c r="C20" s="61" t="s">
        <v>327</v>
      </c>
      <c r="D20" s="68" t="s">
        <v>158</v>
      </c>
      <c r="E20" s="69" t="s">
        <v>328</v>
      </c>
      <c r="F20" s="111">
        <v>1</v>
      </c>
      <c r="G20" s="112">
        <v>48956.02</v>
      </c>
      <c r="H20" s="45" t="s">
        <v>630</v>
      </c>
      <c r="I20" s="47" t="s">
        <v>329</v>
      </c>
      <c r="J20" s="48" t="s">
        <v>271</v>
      </c>
      <c r="K20" s="116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232" t="s">
        <v>627</v>
      </c>
      <c r="B21" s="233"/>
      <c r="C21" s="233"/>
      <c r="D21" s="233"/>
      <c r="E21" s="233"/>
      <c r="F21" s="233"/>
      <c r="G21" s="233"/>
      <c r="H21" s="233"/>
      <c r="I21" s="233"/>
      <c r="J21" s="234"/>
      <c r="K21" s="59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4">
        <v>13</v>
      </c>
      <c r="B22" s="62" t="s">
        <v>428</v>
      </c>
      <c r="C22" s="61" t="s">
        <v>254</v>
      </c>
      <c r="D22" s="68" t="s">
        <v>176</v>
      </c>
      <c r="E22" s="69" t="s">
        <v>255</v>
      </c>
      <c r="F22" s="70">
        <v>196797.6</v>
      </c>
      <c r="G22" s="70">
        <v>196797.6</v>
      </c>
      <c r="H22" s="45" t="s">
        <v>430</v>
      </c>
      <c r="I22" s="47" t="s">
        <v>429</v>
      </c>
      <c r="J22" s="48" t="s">
        <v>271</v>
      </c>
      <c r="K22" s="49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220" t="s">
        <v>669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2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4">
        <v>14</v>
      </c>
      <c r="B24" s="45" t="s">
        <v>204</v>
      </c>
      <c r="C24" s="45" t="s">
        <v>351</v>
      </c>
      <c r="D24" s="34" t="s">
        <v>151</v>
      </c>
      <c r="E24" s="57" t="s">
        <v>150</v>
      </c>
      <c r="F24" s="38">
        <v>1</v>
      </c>
      <c r="G24" s="36"/>
      <c r="H24" s="45" t="s">
        <v>337</v>
      </c>
      <c r="I24" s="47" t="s">
        <v>350</v>
      </c>
      <c r="J24" s="48" t="s">
        <v>271</v>
      </c>
      <c r="K24" s="46" t="s">
        <v>159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4">
        <v>15</v>
      </c>
      <c r="B25" s="45" t="s">
        <v>205</v>
      </c>
      <c r="C25" s="45" t="s">
        <v>362</v>
      </c>
      <c r="D25" s="34" t="s">
        <v>152</v>
      </c>
      <c r="E25" s="57" t="s">
        <v>361</v>
      </c>
      <c r="F25" s="38">
        <v>1</v>
      </c>
      <c r="G25" s="36"/>
      <c r="H25" s="45" t="s">
        <v>337</v>
      </c>
      <c r="I25" s="47" t="s">
        <v>363</v>
      </c>
      <c r="J25" s="48" t="s">
        <v>271</v>
      </c>
      <c r="K25" s="46" t="s">
        <v>159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4">
        <v>16</v>
      </c>
      <c r="B26" s="45" t="s">
        <v>752</v>
      </c>
      <c r="C26" s="45" t="s">
        <v>352</v>
      </c>
      <c r="D26" s="66" t="s">
        <v>44</v>
      </c>
      <c r="E26" s="71" t="s">
        <v>753</v>
      </c>
      <c r="F26" s="38">
        <f>92350</f>
        <v>92350</v>
      </c>
      <c r="G26" s="36"/>
      <c r="H26" s="45" t="s">
        <v>337</v>
      </c>
      <c r="I26" s="47" t="s">
        <v>349</v>
      </c>
      <c r="J26" s="48" t="s">
        <v>271</v>
      </c>
      <c r="K26" s="46" t="s">
        <v>159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4">
        <v>17</v>
      </c>
      <c r="B27" s="45" t="s">
        <v>631</v>
      </c>
      <c r="C27" s="45" t="s">
        <v>206</v>
      </c>
      <c r="D27" s="66" t="s">
        <v>43</v>
      </c>
      <c r="E27" s="72" t="s">
        <v>365</v>
      </c>
      <c r="F27" s="38">
        <f>1273795.41</f>
        <v>1273795.4099999999</v>
      </c>
      <c r="G27" s="36"/>
      <c r="H27" s="45" t="s">
        <v>337</v>
      </c>
      <c r="I27" s="47" t="s">
        <v>338</v>
      </c>
      <c r="J27" s="48" t="s">
        <v>271</v>
      </c>
      <c r="K27" s="46" t="s">
        <v>159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4">
        <v>18</v>
      </c>
      <c r="B28" s="45" t="s">
        <v>203</v>
      </c>
      <c r="C28" s="45" t="s">
        <v>366</v>
      </c>
      <c r="D28" s="34" t="s">
        <v>153</v>
      </c>
      <c r="E28" s="57" t="s">
        <v>364</v>
      </c>
      <c r="F28" s="39">
        <v>1</v>
      </c>
      <c r="G28" s="40"/>
      <c r="H28" s="45" t="s">
        <v>367</v>
      </c>
      <c r="I28" s="47" t="s">
        <v>368</v>
      </c>
      <c r="J28" s="48" t="s">
        <v>271</v>
      </c>
      <c r="K28" s="46" t="s">
        <v>159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4">
        <v>19</v>
      </c>
      <c r="B29" s="45" t="s">
        <v>203</v>
      </c>
      <c r="C29" s="45" t="s">
        <v>379</v>
      </c>
      <c r="D29" s="34" t="s">
        <v>42</v>
      </c>
      <c r="E29" s="73" t="s">
        <v>37</v>
      </c>
      <c r="F29" s="40">
        <f>540412</f>
        <v>540412</v>
      </c>
      <c r="G29" s="41"/>
      <c r="H29" s="45" t="s">
        <v>380</v>
      </c>
      <c r="I29" s="47" t="s">
        <v>381</v>
      </c>
      <c r="J29" s="48" t="s">
        <v>271</v>
      </c>
      <c r="K29" s="46" t="s">
        <v>159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4">
        <v>20</v>
      </c>
      <c r="B30" s="74" t="s">
        <v>203</v>
      </c>
      <c r="C30" s="74" t="s">
        <v>358</v>
      </c>
      <c r="D30" s="35" t="s">
        <v>41</v>
      </c>
      <c r="E30" s="75" t="s">
        <v>759</v>
      </c>
      <c r="F30" s="205">
        <f>970881</f>
        <v>970881</v>
      </c>
      <c r="G30" s="42"/>
      <c r="H30" s="74" t="s">
        <v>360</v>
      </c>
      <c r="I30" s="47" t="s">
        <v>359</v>
      </c>
      <c r="J30" s="48" t="s">
        <v>271</v>
      </c>
      <c r="K30" s="46" t="s">
        <v>159</v>
      </c>
      <c r="L30" s="10"/>
      <c r="M30" s="10"/>
      <c r="N30" s="10"/>
      <c r="O30" s="10"/>
      <c r="P30" s="10"/>
      <c r="Q30" s="10"/>
    </row>
    <row r="31" spans="1:17" s="11" customFormat="1" ht="93" customHeight="1" x14ac:dyDescent="0.2">
      <c r="A31" s="34">
        <v>21</v>
      </c>
      <c r="B31" s="74" t="s">
        <v>203</v>
      </c>
      <c r="C31" s="203" t="s">
        <v>755</v>
      </c>
      <c r="D31" s="208" t="s">
        <v>756</v>
      </c>
      <c r="E31" s="204" t="s">
        <v>760</v>
      </c>
      <c r="F31" s="206">
        <v>554890.03</v>
      </c>
      <c r="G31" s="207">
        <v>554890.03</v>
      </c>
      <c r="H31" s="187" t="s">
        <v>757</v>
      </c>
      <c r="I31" s="57" t="s">
        <v>758</v>
      </c>
      <c r="J31" s="48" t="s">
        <v>271</v>
      </c>
      <c r="K31" s="46"/>
      <c r="L31" s="209">
        <v>45449</v>
      </c>
      <c r="M31" s="10"/>
      <c r="N31" s="10"/>
      <c r="O31" s="10"/>
      <c r="P31" s="10"/>
      <c r="Q31" s="10"/>
    </row>
    <row r="32" spans="1:17" s="11" customFormat="1" ht="63" customHeight="1" x14ac:dyDescent="0.2">
      <c r="A32" s="34">
        <v>22</v>
      </c>
      <c r="B32" s="45" t="s">
        <v>214</v>
      </c>
      <c r="C32" s="45" t="s">
        <v>223</v>
      </c>
      <c r="D32" s="34" t="s">
        <v>459</v>
      </c>
      <c r="E32" s="45" t="s">
        <v>224</v>
      </c>
      <c r="F32" s="36">
        <v>27580.17</v>
      </c>
      <c r="G32" s="202">
        <v>805177.77</v>
      </c>
      <c r="H32" s="56" t="s">
        <v>461</v>
      </c>
      <c r="I32" s="45" t="s">
        <v>460</v>
      </c>
      <c r="J32" s="48" t="s">
        <v>271</v>
      </c>
      <c r="K32" s="46" t="s">
        <v>159</v>
      </c>
      <c r="L32" s="10"/>
      <c r="M32" s="10"/>
      <c r="N32" s="10"/>
      <c r="O32" s="10"/>
      <c r="P32" s="10"/>
      <c r="Q32" s="10"/>
    </row>
    <row r="33" spans="1:17" s="11" customFormat="1" ht="64.150000000000006" customHeight="1" x14ac:dyDescent="0.2">
      <c r="A33" s="34">
        <v>23</v>
      </c>
      <c r="B33" s="76" t="s">
        <v>210</v>
      </c>
      <c r="C33" s="76" t="s">
        <v>220</v>
      </c>
      <c r="D33" s="66" t="s">
        <v>414</v>
      </c>
      <c r="E33" s="73" t="s">
        <v>415</v>
      </c>
      <c r="F33" s="130">
        <v>75681.3</v>
      </c>
      <c r="G33" s="77">
        <v>2206702.37</v>
      </c>
      <c r="H33" s="56" t="s">
        <v>416</v>
      </c>
      <c r="I33" s="45" t="s">
        <v>417</v>
      </c>
      <c r="J33" s="48" t="s">
        <v>271</v>
      </c>
      <c r="K33" s="46" t="s">
        <v>159</v>
      </c>
      <c r="L33" s="10"/>
      <c r="M33" s="10"/>
      <c r="N33" s="10"/>
      <c r="O33" s="10"/>
      <c r="P33" s="10"/>
      <c r="Q33" s="10"/>
    </row>
    <row r="34" spans="1:17" s="11" customFormat="1" ht="96" customHeight="1" x14ac:dyDescent="0.2">
      <c r="A34" s="34">
        <v>24</v>
      </c>
      <c r="B34" s="78" t="s">
        <v>214</v>
      </c>
      <c r="C34" s="45" t="s">
        <v>215</v>
      </c>
      <c r="D34" s="53" t="s">
        <v>744</v>
      </c>
      <c r="E34" s="63" t="s">
        <v>213</v>
      </c>
      <c r="F34" s="130">
        <v>19152.89</v>
      </c>
      <c r="G34" s="77">
        <v>558456.85</v>
      </c>
      <c r="H34" s="76" t="s">
        <v>450</v>
      </c>
      <c r="I34" s="76" t="s">
        <v>745</v>
      </c>
      <c r="J34" s="48" t="s">
        <v>271</v>
      </c>
      <c r="K34" s="46" t="s">
        <v>159</v>
      </c>
      <c r="L34" s="10"/>
      <c r="M34" s="10"/>
      <c r="N34" s="10"/>
      <c r="O34" s="10"/>
      <c r="P34" s="10"/>
      <c r="Q34" s="10"/>
    </row>
    <row r="35" spans="1:17" s="11" customFormat="1" ht="91.5" customHeight="1" x14ac:dyDescent="0.2">
      <c r="A35" s="34">
        <v>25</v>
      </c>
      <c r="B35" s="45" t="s">
        <v>210</v>
      </c>
      <c r="C35" s="79" t="s">
        <v>212</v>
      </c>
      <c r="D35" s="34" t="s">
        <v>458</v>
      </c>
      <c r="E35" s="45" t="s">
        <v>211</v>
      </c>
      <c r="F35" s="130">
        <v>73091.09</v>
      </c>
      <c r="G35" s="80">
        <v>2131177.73</v>
      </c>
      <c r="H35" s="45" t="s">
        <v>450</v>
      </c>
      <c r="I35" s="45" t="s">
        <v>746</v>
      </c>
      <c r="J35" s="48" t="s">
        <v>271</v>
      </c>
      <c r="K35" s="46" t="s">
        <v>159</v>
      </c>
      <c r="L35" s="10"/>
      <c r="M35" s="10"/>
      <c r="N35" s="10"/>
      <c r="O35" s="10"/>
      <c r="P35" s="10"/>
      <c r="Q35" s="10"/>
    </row>
    <row r="36" spans="1:17" s="11" customFormat="1" ht="92.25" customHeight="1" x14ac:dyDescent="0.2">
      <c r="A36" s="34">
        <v>26</v>
      </c>
      <c r="B36" s="81" t="s">
        <v>214</v>
      </c>
      <c r="C36" s="79" t="s">
        <v>225</v>
      </c>
      <c r="D36" s="34" t="s">
        <v>456</v>
      </c>
      <c r="E36" s="45" t="s">
        <v>226</v>
      </c>
      <c r="F36" s="130">
        <v>39272.550000000003</v>
      </c>
      <c r="G36" s="80">
        <v>1145102.48</v>
      </c>
      <c r="H36" s="56" t="s">
        <v>451</v>
      </c>
      <c r="I36" s="45" t="s">
        <v>747</v>
      </c>
      <c r="J36" s="48" t="s">
        <v>271</v>
      </c>
      <c r="K36" s="46" t="s">
        <v>159</v>
      </c>
      <c r="L36" s="10"/>
      <c r="M36" s="10"/>
      <c r="N36" s="10"/>
      <c r="O36" s="10"/>
      <c r="P36" s="10"/>
      <c r="Q36" s="10"/>
    </row>
    <row r="37" spans="1:17" s="11" customFormat="1" ht="93" customHeight="1" x14ac:dyDescent="0.2">
      <c r="A37" s="34">
        <v>27</v>
      </c>
      <c r="B37" s="79" t="s">
        <v>207</v>
      </c>
      <c r="C37" s="79" t="s">
        <v>218</v>
      </c>
      <c r="D37" s="34" t="s">
        <v>457</v>
      </c>
      <c r="E37" s="45" t="s">
        <v>219</v>
      </c>
      <c r="F37" s="130">
        <v>77450.66</v>
      </c>
      <c r="G37" s="80">
        <v>2258293.14</v>
      </c>
      <c r="H37" s="56" t="s">
        <v>451</v>
      </c>
      <c r="I37" s="45" t="s">
        <v>748</v>
      </c>
      <c r="J37" s="48" t="s">
        <v>271</v>
      </c>
      <c r="K37" s="46" t="s">
        <v>159</v>
      </c>
      <c r="L37" s="10"/>
      <c r="M37" s="10"/>
      <c r="N37" s="10"/>
      <c r="O37" s="10"/>
      <c r="P37" s="10"/>
      <c r="Q37" s="10"/>
    </row>
    <row r="38" spans="1:17" s="11" customFormat="1" ht="62.45" customHeight="1" x14ac:dyDescent="0.2">
      <c r="A38" s="34">
        <v>28</v>
      </c>
      <c r="B38" s="79" t="s">
        <v>207</v>
      </c>
      <c r="C38" s="45" t="s">
        <v>208</v>
      </c>
      <c r="D38" s="34" t="s">
        <v>448</v>
      </c>
      <c r="E38" s="79" t="s">
        <v>209</v>
      </c>
      <c r="F38" s="130">
        <v>35022.44</v>
      </c>
      <c r="G38" s="80">
        <v>1021178.25</v>
      </c>
      <c r="H38" s="45" t="s">
        <v>449</v>
      </c>
      <c r="I38" s="45" t="s">
        <v>749</v>
      </c>
      <c r="J38" s="48" t="s">
        <v>271</v>
      </c>
      <c r="K38" s="46" t="s">
        <v>159</v>
      </c>
      <c r="L38" s="10"/>
      <c r="M38" s="10"/>
      <c r="N38" s="10"/>
      <c r="O38" s="10"/>
      <c r="P38" s="10"/>
      <c r="Q38" s="10"/>
    </row>
    <row r="39" spans="1:17" s="11" customFormat="1" ht="63.6" customHeight="1" x14ac:dyDescent="0.2">
      <c r="A39" s="34">
        <v>29</v>
      </c>
      <c r="B39" s="79" t="s">
        <v>207</v>
      </c>
      <c r="C39" s="45" t="s">
        <v>216</v>
      </c>
      <c r="D39" s="34" t="s">
        <v>454</v>
      </c>
      <c r="E39" s="79" t="s">
        <v>217</v>
      </c>
      <c r="F39" s="130">
        <v>20028.46</v>
      </c>
      <c r="G39" s="80">
        <v>583986.31000000006</v>
      </c>
      <c r="H39" s="45" t="s">
        <v>452</v>
      </c>
      <c r="I39" s="45" t="s">
        <v>750</v>
      </c>
      <c r="J39" s="48" t="s">
        <v>271</v>
      </c>
      <c r="K39" s="46" t="s">
        <v>159</v>
      </c>
      <c r="L39" s="10"/>
      <c r="M39" s="10"/>
      <c r="N39" s="10"/>
      <c r="O39" s="10"/>
      <c r="P39" s="10"/>
      <c r="Q39" s="10"/>
    </row>
    <row r="40" spans="1:17" s="11" customFormat="1" ht="93.75" customHeight="1" x14ac:dyDescent="0.2">
      <c r="A40" s="34">
        <v>30</v>
      </c>
      <c r="B40" s="79" t="s">
        <v>207</v>
      </c>
      <c r="C40" s="45" t="s">
        <v>221</v>
      </c>
      <c r="D40" s="34" t="s">
        <v>455</v>
      </c>
      <c r="E40" s="79" t="s">
        <v>222</v>
      </c>
      <c r="F40" s="131">
        <v>132720.44</v>
      </c>
      <c r="G40" s="82">
        <v>3882565.99</v>
      </c>
      <c r="H40" s="56" t="s">
        <v>453</v>
      </c>
      <c r="I40" s="45" t="s">
        <v>751</v>
      </c>
      <c r="J40" s="48" t="s">
        <v>271</v>
      </c>
      <c r="K40" s="46" t="s">
        <v>159</v>
      </c>
      <c r="L40" s="10"/>
      <c r="M40" s="10"/>
      <c r="N40" s="10"/>
      <c r="O40" s="10"/>
      <c r="P40" s="10"/>
      <c r="Q40" s="10"/>
    </row>
    <row r="41" spans="1:17" s="11" customFormat="1" ht="81.75" customHeight="1" x14ac:dyDescent="0.2">
      <c r="A41" s="34">
        <v>31</v>
      </c>
      <c r="B41" s="79" t="s">
        <v>233</v>
      </c>
      <c r="C41" s="45" t="s">
        <v>234</v>
      </c>
      <c r="D41" s="34" t="s">
        <v>447</v>
      </c>
      <c r="E41" s="79" t="s">
        <v>182</v>
      </c>
      <c r="F41" s="82">
        <v>1615801.83</v>
      </c>
      <c r="G41" s="82">
        <v>1615801.83</v>
      </c>
      <c r="H41" s="56" t="s">
        <v>435</v>
      </c>
      <c r="I41" s="45" t="s">
        <v>432</v>
      </c>
      <c r="J41" s="48" t="s">
        <v>271</v>
      </c>
      <c r="K41" s="46" t="s">
        <v>159</v>
      </c>
      <c r="L41" s="10"/>
      <c r="M41" s="10"/>
      <c r="N41" s="10"/>
      <c r="O41" s="10"/>
      <c r="P41" s="10"/>
      <c r="Q41" s="10"/>
    </row>
    <row r="42" spans="1:17" s="11" customFormat="1" ht="80.25" customHeight="1" x14ac:dyDescent="0.2">
      <c r="A42" s="34">
        <v>32</v>
      </c>
      <c r="B42" s="79" t="s">
        <v>232</v>
      </c>
      <c r="C42" s="45" t="s">
        <v>231</v>
      </c>
      <c r="D42" s="34" t="s">
        <v>446</v>
      </c>
      <c r="E42" s="79" t="s">
        <v>184</v>
      </c>
      <c r="F42" s="83">
        <v>2026932.45</v>
      </c>
      <c r="G42" s="83">
        <v>2026932.45</v>
      </c>
      <c r="H42" s="56" t="s">
        <v>436</v>
      </c>
      <c r="I42" s="45" t="s">
        <v>434</v>
      </c>
      <c r="J42" s="48" t="s">
        <v>271</v>
      </c>
      <c r="K42" s="46" t="s">
        <v>159</v>
      </c>
      <c r="L42" s="10"/>
      <c r="M42" s="10"/>
      <c r="N42" s="10"/>
      <c r="O42" s="10"/>
      <c r="P42" s="10"/>
      <c r="Q42" s="10"/>
    </row>
    <row r="43" spans="1:17" s="11" customFormat="1" ht="81" customHeight="1" x14ac:dyDescent="0.2">
      <c r="A43" s="34">
        <v>33</v>
      </c>
      <c r="B43" s="79" t="s">
        <v>237</v>
      </c>
      <c r="C43" s="45" t="s">
        <v>238</v>
      </c>
      <c r="D43" s="34" t="s">
        <v>560</v>
      </c>
      <c r="E43" s="79">
        <v>2201</v>
      </c>
      <c r="F43" s="83">
        <v>877763.86</v>
      </c>
      <c r="G43" s="83">
        <v>877763.86</v>
      </c>
      <c r="H43" s="56" t="s">
        <v>444</v>
      </c>
      <c r="I43" s="45" t="s">
        <v>445</v>
      </c>
      <c r="J43" s="48" t="s">
        <v>271</v>
      </c>
      <c r="K43" s="46" t="s">
        <v>159</v>
      </c>
      <c r="L43" s="10"/>
      <c r="M43" s="10"/>
      <c r="N43" s="10"/>
      <c r="O43" s="10"/>
      <c r="P43" s="10"/>
      <c r="Q43" s="10"/>
    </row>
    <row r="44" spans="1:17" s="11" customFormat="1" ht="78.75" customHeight="1" x14ac:dyDescent="0.2">
      <c r="A44" s="34">
        <v>34</v>
      </c>
      <c r="B44" s="79" t="s">
        <v>235</v>
      </c>
      <c r="C44" s="45" t="s">
        <v>236</v>
      </c>
      <c r="D44" s="34" t="s">
        <v>443</v>
      </c>
      <c r="E44" s="79">
        <v>554</v>
      </c>
      <c r="F44" s="83">
        <v>220936.47</v>
      </c>
      <c r="G44" s="83">
        <v>220936.47</v>
      </c>
      <c r="H44" s="56" t="s">
        <v>442</v>
      </c>
      <c r="I44" s="45" t="s">
        <v>441</v>
      </c>
      <c r="J44" s="48" t="s">
        <v>271</v>
      </c>
      <c r="K44" s="46" t="s">
        <v>159</v>
      </c>
      <c r="L44" s="10"/>
      <c r="M44" s="10"/>
      <c r="N44" s="10"/>
      <c r="O44" s="10"/>
      <c r="P44" s="10"/>
      <c r="Q44" s="10"/>
    </row>
    <row r="45" spans="1:17" s="11" customFormat="1" ht="166.9" customHeight="1" x14ac:dyDescent="0.2">
      <c r="A45" s="34">
        <v>35</v>
      </c>
      <c r="B45" s="45" t="s">
        <v>227</v>
      </c>
      <c r="C45" s="45" t="s">
        <v>389</v>
      </c>
      <c r="D45" s="34" t="s">
        <v>390</v>
      </c>
      <c r="E45" s="74" t="s">
        <v>228</v>
      </c>
      <c r="F45" s="65">
        <v>477798</v>
      </c>
      <c r="G45" s="65">
        <v>349434.43</v>
      </c>
      <c r="H45" s="56" t="s">
        <v>392</v>
      </c>
      <c r="I45" s="45" t="s">
        <v>391</v>
      </c>
      <c r="J45" s="48" t="s">
        <v>271</v>
      </c>
      <c r="K45" s="46" t="s">
        <v>159</v>
      </c>
      <c r="L45" s="10"/>
      <c r="M45" s="10"/>
      <c r="N45" s="10"/>
      <c r="O45" s="10"/>
      <c r="P45" s="10"/>
      <c r="Q45" s="10"/>
    </row>
    <row r="46" spans="1:17" s="11" customFormat="1" ht="67.150000000000006" customHeight="1" x14ac:dyDescent="0.2">
      <c r="A46" s="34">
        <v>36</v>
      </c>
      <c r="B46" s="45" t="s">
        <v>230</v>
      </c>
      <c r="C46" s="45" t="s">
        <v>229</v>
      </c>
      <c r="D46" s="34" t="s">
        <v>559</v>
      </c>
      <c r="E46" s="74" t="s">
        <v>183</v>
      </c>
      <c r="F46" s="65">
        <v>880766.24</v>
      </c>
      <c r="G46" s="65">
        <v>880766.24</v>
      </c>
      <c r="H46" s="45" t="s">
        <v>437</v>
      </c>
      <c r="I46" s="45" t="s">
        <v>433</v>
      </c>
      <c r="J46" s="48" t="s">
        <v>271</v>
      </c>
      <c r="K46" s="46" t="s">
        <v>159</v>
      </c>
      <c r="L46" s="10"/>
      <c r="M46" s="10"/>
      <c r="N46" s="10"/>
      <c r="O46" s="10"/>
      <c r="P46" s="10"/>
      <c r="Q46" s="10"/>
    </row>
    <row r="47" spans="1:17" s="11" customFormat="1" ht="68.45" customHeight="1" x14ac:dyDescent="0.2">
      <c r="A47" s="34">
        <v>37</v>
      </c>
      <c r="B47" s="45" t="s">
        <v>240</v>
      </c>
      <c r="C47" s="45" t="s">
        <v>239</v>
      </c>
      <c r="D47" s="34" t="s">
        <v>431</v>
      </c>
      <c r="E47" s="48" t="s">
        <v>438</v>
      </c>
      <c r="F47" s="65">
        <v>725421.38</v>
      </c>
      <c r="G47" s="65">
        <v>725421.38</v>
      </c>
      <c r="H47" s="45" t="s">
        <v>440</v>
      </c>
      <c r="I47" s="45" t="s">
        <v>439</v>
      </c>
      <c r="J47" s="48" t="s">
        <v>271</v>
      </c>
      <c r="K47" s="46" t="s">
        <v>159</v>
      </c>
      <c r="L47" s="10"/>
      <c r="M47" s="10"/>
      <c r="N47" s="10"/>
      <c r="O47" s="10"/>
      <c r="P47" s="10"/>
      <c r="Q47" s="10"/>
    </row>
    <row r="48" spans="1:17" s="11" customFormat="1" ht="22.15" customHeight="1" x14ac:dyDescent="0.2">
      <c r="A48" s="223" t="s">
        <v>602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5"/>
      <c r="L48" s="10"/>
      <c r="M48" s="10"/>
      <c r="N48" s="10"/>
      <c r="O48" s="10"/>
      <c r="P48" s="10"/>
      <c r="Q48" s="10"/>
    </row>
    <row r="49" spans="1:17" s="11" customFormat="1" ht="56.45" customHeight="1" x14ac:dyDescent="0.2">
      <c r="A49" s="45">
        <v>38</v>
      </c>
      <c r="B49" s="84" t="s">
        <v>243</v>
      </c>
      <c r="C49" s="85" t="s">
        <v>297</v>
      </c>
      <c r="D49" s="66" t="s">
        <v>46</v>
      </c>
      <c r="E49" s="71" t="s">
        <v>45</v>
      </c>
      <c r="F49" s="65">
        <v>64015</v>
      </c>
      <c r="G49" s="65">
        <v>19096.2</v>
      </c>
      <c r="H49" s="45" t="s">
        <v>628</v>
      </c>
      <c r="I49" s="67" t="s">
        <v>301</v>
      </c>
      <c r="J49" s="48" t="s">
        <v>271</v>
      </c>
      <c r="K49" s="46" t="s">
        <v>160</v>
      </c>
      <c r="L49" s="10"/>
      <c r="M49" s="10"/>
      <c r="N49" s="10"/>
      <c r="O49" s="10"/>
      <c r="P49" s="10"/>
      <c r="Q49" s="10"/>
    </row>
    <row r="50" spans="1:17" s="11" customFormat="1" ht="54.6" customHeight="1" x14ac:dyDescent="0.2">
      <c r="A50" s="45">
        <v>39</v>
      </c>
      <c r="B50" s="128" t="s">
        <v>243</v>
      </c>
      <c r="C50" s="85" t="s">
        <v>298</v>
      </c>
      <c r="D50" s="66" t="s">
        <v>48</v>
      </c>
      <c r="E50" s="71" t="s">
        <v>47</v>
      </c>
      <c r="F50" s="65">
        <v>77417</v>
      </c>
      <c r="G50" s="65">
        <v>23093.98</v>
      </c>
      <c r="H50" s="45" t="s">
        <v>633</v>
      </c>
      <c r="I50" s="67" t="s">
        <v>305</v>
      </c>
      <c r="J50" s="48" t="s">
        <v>271</v>
      </c>
      <c r="K50" s="46" t="s">
        <v>160</v>
      </c>
      <c r="L50" s="10"/>
      <c r="M50" s="10"/>
      <c r="N50" s="10"/>
      <c r="O50" s="10"/>
      <c r="P50" s="10"/>
      <c r="Q50" s="10"/>
    </row>
    <row r="51" spans="1:17" s="11" customFormat="1" ht="54" customHeight="1" x14ac:dyDescent="0.2">
      <c r="A51" s="86">
        <v>40</v>
      </c>
      <c r="B51" s="57" t="s">
        <v>243</v>
      </c>
      <c r="C51" s="85" t="s">
        <v>300</v>
      </c>
      <c r="D51" s="66" t="s">
        <v>50</v>
      </c>
      <c r="E51" s="71" t="s">
        <v>49</v>
      </c>
      <c r="F51" s="65">
        <v>89387</v>
      </c>
      <c r="G51" s="65">
        <v>26664.81</v>
      </c>
      <c r="H51" s="45" t="s">
        <v>633</v>
      </c>
      <c r="I51" s="67" t="s">
        <v>308</v>
      </c>
      <c r="J51" s="48" t="s">
        <v>271</v>
      </c>
      <c r="K51" s="46" t="s">
        <v>160</v>
      </c>
      <c r="L51" s="10"/>
      <c r="M51" s="10"/>
      <c r="N51" s="10"/>
      <c r="O51" s="10"/>
      <c r="P51" s="10"/>
      <c r="Q51" s="10"/>
    </row>
    <row r="52" spans="1:17" s="11" customFormat="1" ht="74.25" customHeight="1" x14ac:dyDescent="0.2">
      <c r="A52" s="45">
        <v>41</v>
      </c>
      <c r="B52" s="67" t="s">
        <v>243</v>
      </c>
      <c r="C52" s="85" t="s">
        <v>299</v>
      </c>
      <c r="D52" s="66" t="s">
        <v>52</v>
      </c>
      <c r="E52" s="71" t="s">
        <v>51</v>
      </c>
      <c r="F52" s="65">
        <v>61803</v>
      </c>
      <c r="G52" s="65">
        <v>18436.37</v>
      </c>
      <c r="H52" s="45" t="s">
        <v>628</v>
      </c>
      <c r="I52" s="67" t="s">
        <v>307</v>
      </c>
      <c r="J52" s="48" t="s">
        <v>271</v>
      </c>
      <c r="K52" s="46" t="s">
        <v>160</v>
      </c>
      <c r="L52" s="10"/>
      <c r="M52" s="10"/>
      <c r="N52" s="10"/>
      <c r="O52" s="10"/>
      <c r="P52" s="10"/>
      <c r="Q52" s="10"/>
    </row>
    <row r="53" spans="1:17" s="11" customFormat="1" ht="75" customHeight="1" x14ac:dyDescent="0.2">
      <c r="A53" s="45">
        <v>42</v>
      </c>
      <c r="B53" s="84" t="s">
        <v>243</v>
      </c>
      <c r="C53" s="85" t="s">
        <v>244</v>
      </c>
      <c r="D53" s="66" t="s">
        <v>53</v>
      </c>
      <c r="E53" s="71" t="s">
        <v>304</v>
      </c>
      <c r="F53" s="65">
        <v>43067</v>
      </c>
      <c r="G53" s="65">
        <v>12847.24</v>
      </c>
      <c r="H53" s="45" t="s">
        <v>632</v>
      </c>
      <c r="I53" s="67" t="s">
        <v>306</v>
      </c>
      <c r="J53" s="48" t="s">
        <v>271</v>
      </c>
      <c r="K53" s="46" t="s">
        <v>160</v>
      </c>
      <c r="L53" s="10"/>
      <c r="M53" s="10"/>
      <c r="N53" s="10"/>
      <c r="O53" s="10"/>
      <c r="P53" s="10"/>
      <c r="Q53" s="10"/>
    </row>
    <row r="54" spans="1:17" s="11" customFormat="1" ht="69.75" customHeight="1" x14ac:dyDescent="0.2">
      <c r="A54" s="45">
        <v>43</v>
      </c>
      <c r="B54" s="84" t="s">
        <v>243</v>
      </c>
      <c r="C54" s="85" t="s">
        <v>245</v>
      </c>
      <c r="D54" s="66" t="s">
        <v>54</v>
      </c>
      <c r="E54" s="71" t="s">
        <v>303</v>
      </c>
      <c r="F54" s="65">
        <v>108253</v>
      </c>
      <c r="G54" s="65">
        <v>32292.76</v>
      </c>
      <c r="H54" s="45" t="s">
        <v>629</v>
      </c>
      <c r="I54" s="67" t="s">
        <v>302</v>
      </c>
      <c r="J54" s="48" t="s">
        <v>271</v>
      </c>
      <c r="K54" s="46" t="s">
        <v>160</v>
      </c>
      <c r="L54" s="10"/>
      <c r="M54" s="10"/>
      <c r="N54" s="10"/>
      <c r="O54" s="10"/>
      <c r="P54" s="10"/>
      <c r="Q54" s="10"/>
    </row>
    <row r="55" spans="1:17" s="11" customFormat="1" ht="77.25" customHeight="1" x14ac:dyDescent="0.2">
      <c r="A55" s="45">
        <v>44</v>
      </c>
      <c r="B55" s="87" t="s">
        <v>246</v>
      </c>
      <c r="C55" s="85" t="s">
        <v>324</v>
      </c>
      <c r="D55" s="66" t="s">
        <v>102</v>
      </c>
      <c r="E55" s="87"/>
      <c r="F55" s="65">
        <v>1599</v>
      </c>
      <c r="G55" s="65">
        <v>6220.5</v>
      </c>
      <c r="H55" s="45" t="s">
        <v>630</v>
      </c>
      <c r="I55" s="47" t="s">
        <v>325</v>
      </c>
      <c r="J55" s="48" t="s">
        <v>271</v>
      </c>
      <c r="K55" s="46" t="s">
        <v>160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5">
        <v>45</v>
      </c>
      <c r="B56" s="57" t="s">
        <v>319</v>
      </c>
      <c r="C56" s="85" t="s">
        <v>320</v>
      </c>
      <c r="D56" s="88" t="s">
        <v>101</v>
      </c>
      <c r="E56" s="57" t="s">
        <v>634</v>
      </c>
      <c r="F56" s="65">
        <v>297201</v>
      </c>
      <c r="G56" s="65">
        <v>308653.64</v>
      </c>
      <c r="H56" s="45" t="s">
        <v>630</v>
      </c>
      <c r="I56" s="47" t="s">
        <v>321</v>
      </c>
      <c r="J56" s="48" t="s">
        <v>271</v>
      </c>
      <c r="K56" s="46" t="s">
        <v>160</v>
      </c>
      <c r="L56" s="10"/>
      <c r="M56" s="10"/>
      <c r="N56" s="10"/>
      <c r="O56" s="10"/>
      <c r="P56" s="10"/>
      <c r="Q56" s="10"/>
    </row>
    <row r="57" spans="1:17" s="11" customFormat="1" ht="83.25" customHeight="1" x14ac:dyDescent="0.2">
      <c r="A57" s="45">
        <v>46</v>
      </c>
      <c r="B57" s="57" t="s">
        <v>247</v>
      </c>
      <c r="C57" s="85" t="s">
        <v>322</v>
      </c>
      <c r="D57" s="88" t="s">
        <v>561</v>
      </c>
      <c r="E57" s="57" t="s">
        <v>635</v>
      </c>
      <c r="F57" s="65">
        <v>425121</v>
      </c>
      <c r="G57" s="65">
        <v>11333.51</v>
      </c>
      <c r="H57" s="45" t="s">
        <v>630</v>
      </c>
      <c r="I57" s="47" t="s">
        <v>323</v>
      </c>
      <c r="J57" s="48" t="s">
        <v>271</v>
      </c>
      <c r="K57" s="46" t="s">
        <v>160</v>
      </c>
      <c r="L57" s="10"/>
      <c r="M57" s="10"/>
      <c r="N57" s="10"/>
      <c r="O57" s="10"/>
      <c r="P57" s="10"/>
      <c r="Q57" s="10"/>
    </row>
    <row r="58" spans="1:17" s="11" customFormat="1" ht="21.6" customHeight="1" x14ac:dyDescent="0.2">
      <c r="A58" s="226" t="s">
        <v>603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8"/>
      <c r="L58" s="10"/>
      <c r="M58" s="10"/>
      <c r="N58" s="10"/>
      <c r="O58" s="10"/>
      <c r="P58" s="10"/>
      <c r="Q58" s="10"/>
    </row>
    <row r="59" spans="1:17" s="11" customFormat="1" ht="81.75" customHeight="1" x14ac:dyDescent="0.2">
      <c r="A59" s="34">
        <v>47</v>
      </c>
      <c r="B59" s="57" t="s">
        <v>248</v>
      </c>
      <c r="C59" s="85" t="s">
        <v>250</v>
      </c>
      <c r="D59" s="66" t="s">
        <v>557</v>
      </c>
      <c r="E59" s="57" t="s">
        <v>470</v>
      </c>
      <c r="F59" s="65">
        <v>10679027.74</v>
      </c>
      <c r="G59" s="65">
        <v>17240768.32</v>
      </c>
      <c r="H59" s="56" t="s">
        <v>468</v>
      </c>
      <c r="I59" s="57" t="s">
        <v>558</v>
      </c>
      <c r="J59" s="48" t="s">
        <v>271</v>
      </c>
      <c r="K59" s="49"/>
      <c r="L59" s="10"/>
      <c r="M59" s="10"/>
      <c r="N59" s="10"/>
      <c r="O59" s="10"/>
      <c r="P59" s="10"/>
      <c r="Q59" s="10"/>
    </row>
    <row r="60" spans="1:17" s="11" customFormat="1" ht="78.75" customHeight="1" x14ac:dyDescent="0.2">
      <c r="A60" s="34">
        <v>48</v>
      </c>
      <c r="B60" s="57" t="s">
        <v>249</v>
      </c>
      <c r="C60" s="85" t="s">
        <v>251</v>
      </c>
      <c r="D60" s="66" t="s">
        <v>464</v>
      </c>
      <c r="E60" s="57" t="s">
        <v>471</v>
      </c>
      <c r="F60" s="65">
        <v>4461410.4800000004</v>
      </c>
      <c r="G60" s="65">
        <v>3980125.51</v>
      </c>
      <c r="H60" s="56" t="s">
        <v>469</v>
      </c>
      <c r="I60" s="57" t="s">
        <v>466</v>
      </c>
      <c r="J60" s="48" t="s">
        <v>271</v>
      </c>
      <c r="K60" s="49"/>
      <c r="L60" s="10"/>
      <c r="M60" s="10"/>
      <c r="N60" s="10"/>
      <c r="O60" s="10"/>
      <c r="P60" s="10"/>
      <c r="Q60" s="10"/>
    </row>
    <row r="61" spans="1:17" s="11" customFormat="1" ht="77.25" customHeight="1" x14ac:dyDescent="0.2">
      <c r="A61" s="34">
        <v>49</v>
      </c>
      <c r="B61" s="57" t="s">
        <v>252</v>
      </c>
      <c r="C61" s="85" t="s">
        <v>253</v>
      </c>
      <c r="D61" s="66" t="s">
        <v>463</v>
      </c>
      <c r="E61" s="57" t="s">
        <v>462</v>
      </c>
      <c r="F61" s="65">
        <v>156402</v>
      </c>
      <c r="G61" s="65">
        <v>1329061.8700000001</v>
      </c>
      <c r="H61" s="45" t="s">
        <v>467</v>
      </c>
      <c r="I61" s="57" t="s">
        <v>465</v>
      </c>
      <c r="J61" s="48" t="s">
        <v>271</v>
      </c>
      <c r="K61" s="49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34">
        <v>50</v>
      </c>
      <c r="B62" s="57" t="s">
        <v>636</v>
      </c>
      <c r="C62" s="46" t="s">
        <v>591</v>
      </c>
      <c r="D62" s="89"/>
      <c r="E62" s="57" t="s">
        <v>110</v>
      </c>
      <c r="F62" s="38">
        <f>1035536.69</f>
        <v>1035536.69</v>
      </c>
      <c r="G62" s="91"/>
      <c r="H62" s="91"/>
      <c r="I62" s="91"/>
      <c r="J62" s="48" t="s">
        <v>271</v>
      </c>
      <c r="K62" s="49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34">
        <v>51</v>
      </c>
      <c r="B63" s="57" t="s">
        <v>709</v>
      </c>
      <c r="C63" s="46" t="s">
        <v>710</v>
      </c>
      <c r="D63" s="89"/>
      <c r="E63" s="57" t="s">
        <v>711</v>
      </c>
      <c r="F63" s="38">
        <v>1641375.49</v>
      </c>
      <c r="G63" s="38"/>
      <c r="H63" s="91"/>
      <c r="I63" s="91"/>
      <c r="J63" s="45" t="s">
        <v>271</v>
      </c>
      <c r="K63" s="49"/>
      <c r="L63" s="10"/>
      <c r="M63" s="10"/>
      <c r="N63" s="10"/>
      <c r="O63" s="10"/>
      <c r="P63" s="10"/>
      <c r="Q63" s="10"/>
    </row>
    <row r="64" spans="1:17" s="11" customFormat="1" ht="94.5" customHeight="1" x14ac:dyDescent="0.2">
      <c r="A64" s="34">
        <v>52</v>
      </c>
      <c r="B64" s="57" t="s">
        <v>726</v>
      </c>
      <c r="C64" s="46" t="s">
        <v>708</v>
      </c>
      <c r="D64" s="186" t="s">
        <v>728</v>
      </c>
      <c r="E64" s="57" t="s">
        <v>730</v>
      </c>
      <c r="F64" s="38">
        <f>99686</f>
        <v>99686</v>
      </c>
      <c r="G64" s="201">
        <v>599451.36</v>
      </c>
      <c r="H64" s="187" t="s">
        <v>727</v>
      </c>
      <c r="I64" s="102" t="s">
        <v>729</v>
      </c>
      <c r="J64" s="48" t="s">
        <v>271</v>
      </c>
      <c r="K64" s="49"/>
      <c r="L64" s="10"/>
      <c r="M64" s="10"/>
      <c r="N64" s="10"/>
      <c r="O64" s="10"/>
      <c r="P64" s="10"/>
      <c r="Q64" s="10"/>
    </row>
    <row r="65" spans="1:17" s="8" customFormat="1" ht="15" customHeight="1" x14ac:dyDescent="0.2">
      <c r="A65" s="213" t="s">
        <v>601</v>
      </c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7"/>
      <c r="M65" s="7"/>
      <c r="N65" s="7"/>
      <c r="O65" s="7"/>
      <c r="P65" s="7"/>
      <c r="Q65" s="7"/>
    </row>
    <row r="66" spans="1:17" s="8" customFormat="1" ht="12" x14ac:dyDescent="0.2">
      <c r="A66" s="132"/>
      <c r="K66" s="59"/>
      <c r="L66" s="7"/>
      <c r="M66" s="7"/>
      <c r="N66" s="7"/>
      <c r="O66" s="7"/>
      <c r="P66" s="7"/>
      <c r="Q66" s="7"/>
    </row>
    <row r="67" spans="1:17" s="8" customFormat="1" ht="101.25" x14ac:dyDescent="0.2">
      <c r="A67" s="34">
        <v>53</v>
      </c>
      <c r="B67" s="45" t="s">
        <v>522</v>
      </c>
      <c r="C67" s="48" t="s">
        <v>523</v>
      </c>
      <c r="D67" s="60" t="s">
        <v>519</v>
      </c>
      <c r="E67" s="34" t="s">
        <v>520</v>
      </c>
      <c r="F67" s="34">
        <v>62103514.43</v>
      </c>
      <c r="G67" s="34">
        <v>62103514.43</v>
      </c>
      <c r="H67" s="48" t="s">
        <v>525</v>
      </c>
      <c r="I67" s="48" t="s">
        <v>524</v>
      </c>
      <c r="J67" s="92" t="s">
        <v>271</v>
      </c>
      <c r="K67" s="116"/>
      <c r="L67" s="7"/>
      <c r="M67" s="7"/>
      <c r="N67" s="7"/>
      <c r="O67" s="7"/>
      <c r="P67" s="7"/>
      <c r="Q67" s="7"/>
    </row>
    <row r="68" spans="1:17" s="8" customFormat="1" ht="85.5" customHeight="1" x14ac:dyDescent="0.2">
      <c r="A68" s="95">
        <v>54</v>
      </c>
      <c r="B68" s="93" t="s">
        <v>567</v>
      </c>
      <c r="C68" s="46" t="s">
        <v>568</v>
      </c>
      <c r="D68" s="71"/>
      <c r="E68" s="71" t="s">
        <v>71</v>
      </c>
      <c r="F68" s="38">
        <f>4879254.57</f>
        <v>4879254.57</v>
      </c>
      <c r="G68" s="94"/>
      <c r="H68" s="114" t="s">
        <v>566</v>
      </c>
      <c r="I68" s="114" t="s">
        <v>600</v>
      </c>
      <c r="J68" s="48" t="s">
        <v>271</v>
      </c>
      <c r="K68" s="90"/>
      <c r="L68" s="7"/>
      <c r="M68" s="7"/>
      <c r="N68" s="7"/>
      <c r="O68" s="7"/>
      <c r="P68" s="7"/>
      <c r="Q68" s="7"/>
    </row>
    <row r="69" spans="1:17" s="8" customFormat="1" ht="55.9" customHeight="1" x14ac:dyDescent="0.2">
      <c r="A69" s="34">
        <v>55</v>
      </c>
      <c r="B69" s="71" t="s">
        <v>12</v>
      </c>
      <c r="C69" s="46" t="s">
        <v>569</v>
      </c>
      <c r="D69" s="71"/>
      <c r="E69" s="71" t="s">
        <v>72</v>
      </c>
      <c r="F69" s="38">
        <f>91358</f>
        <v>91358</v>
      </c>
      <c r="G69" s="94"/>
      <c r="H69" s="114" t="s">
        <v>611</v>
      </c>
      <c r="I69" s="114" t="s">
        <v>610</v>
      </c>
      <c r="J69" s="48" t="s">
        <v>271</v>
      </c>
      <c r="K69" s="38"/>
      <c r="L69" s="7"/>
      <c r="M69" s="7"/>
      <c r="N69" s="7"/>
      <c r="O69" s="7"/>
      <c r="P69" s="7"/>
      <c r="Q69" s="7"/>
    </row>
    <row r="70" spans="1:17" s="8" customFormat="1" ht="52.9" customHeight="1" x14ac:dyDescent="0.2">
      <c r="A70" s="34">
        <v>56</v>
      </c>
      <c r="B70" s="96" t="s">
        <v>595</v>
      </c>
      <c r="C70" s="50" t="s">
        <v>570</v>
      </c>
      <c r="D70" s="96"/>
      <c r="E70" s="96" t="s">
        <v>73</v>
      </c>
      <c r="F70" s="97">
        <f>54326</f>
        <v>54326</v>
      </c>
      <c r="G70" s="98"/>
      <c r="H70" s="114" t="s">
        <v>611</v>
      </c>
      <c r="I70" s="114" t="s">
        <v>610</v>
      </c>
      <c r="J70" s="74" t="s">
        <v>271</v>
      </c>
      <c r="K70" s="97"/>
      <c r="L70" s="7"/>
      <c r="M70" s="7"/>
      <c r="N70" s="7"/>
      <c r="O70" s="7"/>
      <c r="P70" s="7"/>
      <c r="Q70" s="7"/>
    </row>
    <row r="71" spans="1:17" s="8" customFormat="1" ht="61.5" customHeight="1" x14ac:dyDescent="0.2">
      <c r="A71" s="34">
        <v>57</v>
      </c>
      <c r="B71" s="57" t="s">
        <v>13</v>
      </c>
      <c r="C71" s="46" t="s">
        <v>571</v>
      </c>
      <c r="D71" s="57"/>
      <c r="E71" s="57" t="s">
        <v>74</v>
      </c>
      <c r="F71" s="80">
        <f>187425</f>
        <v>187425</v>
      </c>
      <c r="G71" s="94"/>
      <c r="H71" s="114" t="s">
        <v>611</v>
      </c>
      <c r="I71" s="114" t="s">
        <v>610</v>
      </c>
      <c r="J71" s="45" t="s">
        <v>271</v>
      </c>
      <c r="K71" s="80"/>
      <c r="L71" s="7"/>
      <c r="M71" s="7"/>
      <c r="N71" s="7"/>
      <c r="O71" s="7"/>
      <c r="P71" s="7"/>
      <c r="Q71" s="7"/>
    </row>
    <row r="72" spans="1:17" s="8" customFormat="1" ht="53.25" customHeight="1" x14ac:dyDescent="0.2">
      <c r="A72" s="34">
        <v>58</v>
      </c>
      <c r="B72" s="57" t="s">
        <v>14</v>
      </c>
      <c r="C72" s="46" t="s">
        <v>570</v>
      </c>
      <c r="D72" s="57"/>
      <c r="E72" s="57" t="s">
        <v>75</v>
      </c>
      <c r="F72" s="80">
        <f>38028</f>
        <v>38028</v>
      </c>
      <c r="G72" s="94"/>
      <c r="H72" s="114" t="s">
        <v>611</v>
      </c>
      <c r="I72" s="114" t="s">
        <v>610</v>
      </c>
      <c r="J72" s="45" t="s">
        <v>271</v>
      </c>
      <c r="K72" s="80"/>
      <c r="L72" s="7"/>
      <c r="M72" s="7"/>
      <c r="N72" s="7"/>
      <c r="O72" s="7"/>
      <c r="P72" s="7"/>
      <c r="Q72" s="7"/>
    </row>
    <row r="73" spans="1:17" s="8" customFormat="1" ht="53.25" customHeight="1" x14ac:dyDescent="0.2">
      <c r="A73" s="34">
        <v>59</v>
      </c>
      <c r="B73" s="57" t="s">
        <v>615</v>
      </c>
      <c r="C73" s="46" t="s">
        <v>572</v>
      </c>
      <c r="D73" s="89"/>
      <c r="E73" s="57" t="s">
        <v>76</v>
      </c>
      <c r="F73" s="80">
        <f>76056</f>
        <v>76056</v>
      </c>
      <c r="G73" s="94"/>
      <c r="H73" s="114" t="s">
        <v>611</v>
      </c>
      <c r="I73" s="114" t="s">
        <v>610</v>
      </c>
      <c r="J73" s="45" t="s">
        <v>271</v>
      </c>
      <c r="K73" s="80"/>
      <c r="L73" s="7"/>
      <c r="M73" s="7"/>
      <c r="N73" s="7"/>
      <c r="O73" s="7"/>
      <c r="P73" s="7"/>
      <c r="Q73" s="7"/>
    </row>
    <row r="74" spans="1:17" s="8" customFormat="1" ht="48" customHeight="1" x14ac:dyDescent="0.2">
      <c r="A74" s="34">
        <v>60</v>
      </c>
      <c r="B74" s="57" t="s">
        <v>614</v>
      </c>
      <c r="C74" s="46" t="s">
        <v>575</v>
      </c>
      <c r="D74" s="89"/>
      <c r="E74" s="57" t="s">
        <v>75</v>
      </c>
      <c r="F74" s="80">
        <f>38028</f>
        <v>38028</v>
      </c>
      <c r="G74" s="94"/>
      <c r="H74" s="114" t="s">
        <v>611</v>
      </c>
      <c r="I74" s="114" t="s">
        <v>610</v>
      </c>
      <c r="J74" s="45" t="s">
        <v>271</v>
      </c>
      <c r="K74" s="80"/>
      <c r="L74" s="7"/>
      <c r="M74" s="7"/>
      <c r="N74" s="7"/>
      <c r="O74" s="7"/>
      <c r="P74" s="7"/>
      <c r="Q74" s="7"/>
    </row>
    <row r="75" spans="1:17" s="8" customFormat="1" ht="49.5" customHeight="1" x14ac:dyDescent="0.2">
      <c r="A75" s="34">
        <v>61</v>
      </c>
      <c r="B75" s="57" t="s">
        <v>613</v>
      </c>
      <c r="C75" s="46" t="s">
        <v>571</v>
      </c>
      <c r="D75" s="89"/>
      <c r="E75" s="57" t="s">
        <v>77</v>
      </c>
      <c r="F75" s="80">
        <f>78773</f>
        <v>78773</v>
      </c>
      <c r="G75" s="94"/>
      <c r="H75" s="114" t="s">
        <v>611</v>
      </c>
      <c r="I75" s="114" t="s">
        <v>610</v>
      </c>
      <c r="J75" s="45" t="s">
        <v>271</v>
      </c>
      <c r="K75" s="80"/>
      <c r="L75" s="7"/>
      <c r="M75" s="7"/>
      <c r="N75" s="7"/>
      <c r="O75" s="7"/>
      <c r="P75" s="7"/>
      <c r="Q75" s="7"/>
    </row>
    <row r="76" spans="1:17" s="8" customFormat="1" ht="49.5" customHeight="1" x14ac:dyDescent="0.2">
      <c r="A76" s="34">
        <v>62</v>
      </c>
      <c r="B76" s="57" t="s">
        <v>612</v>
      </c>
      <c r="C76" s="46" t="s">
        <v>574</v>
      </c>
      <c r="D76" s="89"/>
      <c r="E76" s="57" t="s">
        <v>78</v>
      </c>
      <c r="F76" s="80">
        <f>176560</f>
        <v>176560</v>
      </c>
      <c r="G76" s="94"/>
      <c r="H76" s="114" t="s">
        <v>611</v>
      </c>
      <c r="I76" s="114" t="s">
        <v>610</v>
      </c>
      <c r="J76" s="45" t="s">
        <v>271</v>
      </c>
      <c r="K76" s="80"/>
      <c r="L76" s="7"/>
      <c r="M76" s="7"/>
      <c r="N76" s="7"/>
      <c r="O76" s="7"/>
      <c r="P76" s="7"/>
      <c r="Q76" s="7"/>
    </row>
    <row r="77" spans="1:17" s="8" customFormat="1" ht="36" customHeight="1" x14ac:dyDescent="0.2">
      <c r="A77" s="34">
        <v>63</v>
      </c>
      <c r="B77" s="57" t="s">
        <v>616</v>
      </c>
      <c r="C77" s="46" t="s">
        <v>573</v>
      </c>
      <c r="D77" s="89"/>
      <c r="E77" s="57" t="s">
        <v>79</v>
      </c>
      <c r="F77" s="80">
        <f>22013</f>
        <v>22013</v>
      </c>
      <c r="G77" s="94"/>
      <c r="H77" s="114" t="s">
        <v>611</v>
      </c>
      <c r="I77" s="114" t="s">
        <v>610</v>
      </c>
      <c r="J77" s="45" t="s">
        <v>271</v>
      </c>
      <c r="K77" s="80"/>
      <c r="L77" s="7"/>
      <c r="M77" s="7"/>
      <c r="N77" s="7"/>
      <c r="O77" s="7"/>
      <c r="P77" s="7"/>
      <c r="Q77" s="7"/>
    </row>
    <row r="78" spans="1:17" s="8" customFormat="1" ht="51.75" customHeight="1" x14ac:dyDescent="0.2">
      <c r="A78" s="34">
        <v>64</v>
      </c>
      <c r="B78" s="57" t="s">
        <v>15</v>
      </c>
      <c r="C78" s="46" t="s">
        <v>576</v>
      </c>
      <c r="E78" s="57" t="s">
        <v>80</v>
      </c>
      <c r="F78" s="80">
        <f>375524</f>
        <v>375524</v>
      </c>
      <c r="G78" s="94"/>
      <c r="H78" s="114" t="s">
        <v>611</v>
      </c>
      <c r="I78" s="114" t="s">
        <v>610</v>
      </c>
      <c r="J78" s="45" t="s">
        <v>271</v>
      </c>
      <c r="K78" s="80"/>
      <c r="L78" s="7"/>
      <c r="M78" s="7"/>
      <c r="N78" s="7"/>
      <c r="O78" s="7"/>
      <c r="P78" s="7"/>
      <c r="Q78" s="7"/>
    </row>
    <row r="79" spans="1:17" s="8" customFormat="1" ht="51" customHeight="1" x14ac:dyDescent="0.2">
      <c r="A79" s="34">
        <v>65</v>
      </c>
      <c r="B79" s="57" t="s">
        <v>16</v>
      </c>
      <c r="C79" s="46" t="s">
        <v>577</v>
      </c>
      <c r="D79" s="89"/>
      <c r="E79" s="57" t="s">
        <v>81</v>
      </c>
      <c r="F79" s="80">
        <f>25898</f>
        <v>25898</v>
      </c>
      <c r="G79" s="94"/>
      <c r="H79" s="114" t="s">
        <v>611</v>
      </c>
      <c r="I79" s="114" t="s">
        <v>610</v>
      </c>
      <c r="J79" s="45" t="s">
        <v>271</v>
      </c>
      <c r="K79" s="80"/>
      <c r="L79" s="7"/>
      <c r="M79" s="7"/>
      <c r="N79" s="7"/>
      <c r="O79" s="7"/>
      <c r="P79" s="7"/>
      <c r="Q79" s="7"/>
    </row>
    <row r="80" spans="1:17" s="8" customFormat="1" ht="63" customHeight="1" x14ac:dyDescent="0.2">
      <c r="A80" s="34">
        <v>66</v>
      </c>
      <c r="B80" s="57" t="s">
        <v>17</v>
      </c>
      <c r="C80" s="46" t="s">
        <v>578</v>
      </c>
      <c r="D80" s="89"/>
      <c r="E80" s="57" t="s">
        <v>82</v>
      </c>
      <c r="F80" s="80">
        <f>28488</f>
        <v>28488</v>
      </c>
      <c r="G80" s="94"/>
      <c r="H80" s="114" t="s">
        <v>611</v>
      </c>
      <c r="I80" s="114" t="s">
        <v>610</v>
      </c>
      <c r="J80" s="45" t="s">
        <v>271</v>
      </c>
      <c r="K80" s="80"/>
      <c r="L80" s="7"/>
      <c r="M80" s="7"/>
      <c r="N80" s="7"/>
      <c r="O80" s="7"/>
      <c r="P80" s="7"/>
      <c r="Q80" s="7"/>
    </row>
    <row r="81" spans="1:17" s="8" customFormat="1" ht="62.25" customHeight="1" x14ac:dyDescent="0.2">
      <c r="A81" s="34">
        <v>67</v>
      </c>
      <c r="B81" s="57" t="s">
        <v>18</v>
      </c>
      <c r="C81" s="46" t="s">
        <v>34</v>
      </c>
      <c r="D81" s="89"/>
      <c r="E81" s="57" t="s">
        <v>83</v>
      </c>
      <c r="F81" s="80">
        <f>27193</f>
        <v>27193</v>
      </c>
      <c r="G81" s="94"/>
      <c r="H81" s="114" t="s">
        <v>611</v>
      </c>
      <c r="I81" s="114" t="s">
        <v>610</v>
      </c>
      <c r="J81" s="45" t="s">
        <v>271</v>
      </c>
      <c r="K81" s="80"/>
      <c r="L81" s="7"/>
      <c r="M81" s="7"/>
      <c r="N81" s="7"/>
      <c r="O81" s="7"/>
      <c r="P81" s="7"/>
      <c r="Q81" s="7"/>
    </row>
    <row r="82" spans="1:17" s="8" customFormat="1" ht="54" customHeight="1" x14ac:dyDescent="0.2">
      <c r="A82" s="34">
        <v>68</v>
      </c>
      <c r="B82" s="57" t="s">
        <v>617</v>
      </c>
      <c r="C82" s="46" t="s">
        <v>35</v>
      </c>
      <c r="D82" s="89"/>
      <c r="E82" s="57" t="s">
        <v>84</v>
      </c>
      <c r="F82" s="80">
        <f>20719</f>
        <v>20719</v>
      </c>
      <c r="G82" s="94"/>
      <c r="H82" s="114" t="s">
        <v>611</v>
      </c>
      <c r="I82" s="114" t="s">
        <v>610</v>
      </c>
      <c r="J82" s="45" t="s">
        <v>271</v>
      </c>
      <c r="K82" s="80"/>
      <c r="L82" s="7"/>
      <c r="M82" s="7"/>
      <c r="N82" s="7"/>
      <c r="O82" s="7"/>
      <c r="P82" s="7"/>
      <c r="Q82" s="7"/>
    </row>
    <row r="83" spans="1:17" s="8" customFormat="1" ht="48.75" customHeight="1" x14ac:dyDescent="0.2">
      <c r="A83" s="34">
        <v>69</v>
      </c>
      <c r="B83" s="57" t="s">
        <v>618</v>
      </c>
      <c r="C83" s="46" t="s">
        <v>36</v>
      </c>
      <c r="D83" s="89"/>
      <c r="E83" s="57" t="s">
        <v>85</v>
      </c>
      <c r="F83" s="80">
        <f>58271</f>
        <v>58271</v>
      </c>
      <c r="G83" s="94"/>
      <c r="H83" s="114" t="s">
        <v>611</v>
      </c>
      <c r="I83" s="114" t="s">
        <v>610</v>
      </c>
      <c r="J83" s="45" t="s">
        <v>271</v>
      </c>
      <c r="K83" s="80"/>
      <c r="L83" s="7"/>
      <c r="M83" s="7"/>
      <c r="N83" s="7"/>
      <c r="O83" s="7"/>
      <c r="P83" s="7"/>
      <c r="Q83" s="7"/>
    </row>
    <row r="84" spans="1:17" s="8" customFormat="1" ht="36" customHeight="1" x14ac:dyDescent="0.2">
      <c r="A84" s="34">
        <v>70</v>
      </c>
      <c r="B84" s="57" t="s">
        <v>619</v>
      </c>
      <c r="C84" s="46" t="s">
        <v>579</v>
      </c>
      <c r="D84" s="89"/>
      <c r="E84" s="57" t="s">
        <v>86</v>
      </c>
      <c r="F84" s="80">
        <f>103593</f>
        <v>103593</v>
      </c>
      <c r="G84" s="94"/>
      <c r="H84" s="114" t="s">
        <v>611</v>
      </c>
      <c r="I84" s="114" t="s">
        <v>610</v>
      </c>
      <c r="J84" s="45" t="s">
        <v>271</v>
      </c>
      <c r="K84" s="80"/>
      <c r="L84" s="7"/>
      <c r="M84" s="7"/>
      <c r="N84" s="7"/>
      <c r="O84" s="7"/>
      <c r="P84" s="7"/>
      <c r="Q84" s="7"/>
    </row>
    <row r="85" spans="1:17" s="8" customFormat="1" ht="48.75" customHeight="1" x14ac:dyDescent="0.2">
      <c r="A85" s="34">
        <v>71</v>
      </c>
      <c r="B85" s="57" t="s">
        <v>19</v>
      </c>
      <c r="C85" s="46" t="s">
        <v>580</v>
      </c>
      <c r="D85" s="89"/>
      <c r="E85" s="57" t="s">
        <v>87</v>
      </c>
      <c r="F85" s="80">
        <f>114198</f>
        <v>114198</v>
      </c>
      <c r="G85" s="94"/>
      <c r="H85" s="114" t="s">
        <v>611</v>
      </c>
      <c r="I85" s="114" t="s">
        <v>610</v>
      </c>
      <c r="J85" s="45" t="s">
        <v>271</v>
      </c>
      <c r="K85" s="80"/>
      <c r="L85" s="7"/>
      <c r="M85" s="7"/>
      <c r="N85" s="7"/>
      <c r="O85" s="7"/>
      <c r="P85" s="7"/>
      <c r="Q85" s="7"/>
    </row>
    <row r="86" spans="1:17" s="8" customFormat="1" ht="44.25" customHeight="1" x14ac:dyDescent="0.2">
      <c r="A86" s="34">
        <v>72</v>
      </c>
      <c r="B86" s="57" t="s">
        <v>20</v>
      </c>
      <c r="C86" s="46" t="s">
        <v>582</v>
      </c>
      <c r="D86" s="89"/>
      <c r="E86" s="57" t="s">
        <v>88</v>
      </c>
      <c r="F86" s="80">
        <f>570990</f>
        <v>570990</v>
      </c>
      <c r="G86" s="94"/>
      <c r="H86" s="114" t="s">
        <v>611</v>
      </c>
      <c r="I86" s="114" t="s">
        <v>610</v>
      </c>
      <c r="J86" s="45" t="s">
        <v>271</v>
      </c>
      <c r="K86" s="80"/>
      <c r="L86" s="7"/>
      <c r="M86" s="7"/>
      <c r="N86" s="7"/>
      <c r="O86" s="7"/>
      <c r="P86" s="7"/>
      <c r="Q86" s="7"/>
    </row>
    <row r="87" spans="1:17" s="8" customFormat="1" ht="46.5" customHeight="1" x14ac:dyDescent="0.2">
      <c r="A87" s="34">
        <v>73</v>
      </c>
      <c r="B87" s="57" t="s">
        <v>21</v>
      </c>
      <c r="C87" s="46" t="s">
        <v>581</v>
      </c>
      <c r="D87" s="89"/>
      <c r="E87" s="57" t="s">
        <v>87</v>
      </c>
      <c r="F87" s="80">
        <f>114198</f>
        <v>114198</v>
      </c>
      <c r="G87" s="94"/>
      <c r="H87" s="114" t="s">
        <v>611</v>
      </c>
      <c r="I87" s="114" t="s">
        <v>610</v>
      </c>
      <c r="J87" s="45" t="s">
        <v>271</v>
      </c>
      <c r="K87" s="80"/>
      <c r="L87" s="7"/>
      <c r="M87" s="7"/>
      <c r="N87" s="7"/>
      <c r="O87" s="7"/>
      <c r="P87" s="7"/>
      <c r="Q87" s="7"/>
    </row>
    <row r="88" spans="1:17" s="8" customFormat="1" ht="44.25" customHeight="1" x14ac:dyDescent="0.2">
      <c r="A88" s="34">
        <v>74</v>
      </c>
      <c r="B88" s="57" t="s">
        <v>22</v>
      </c>
      <c r="C88" s="46" t="s">
        <v>568</v>
      </c>
      <c r="D88" s="89"/>
      <c r="E88" s="57" t="s">
        <v>89</v>
      </c>
      <c r="F88" s="80">
        <f>34259</f>
        <v>34259</v>
      </c>
      <c r="G88" s="94"/>
      <c r="H88" s="114" t="s">
        <v>611</v>
      </c>
      <c r="I88" s="114" t="s">
        <v>610</v>
      </c>
      <c r="J88" s="45" t="s">
        <v>271</v>
      </c>
      <c r="K88" s="80"/>
      <c r="L88" s="7"/>
      <c r="M88" s="7"/>
      <c r="N88" s="7"/>
      <c r="O88" s="7"/>
      <c r="P88" s="7"/>
      <c r="Q88" s="7"/>
    </row>
    <row r="89" spans="1:17" s="8" customFormat="1" ht="36" customHeight="1" x14ac:dyDescent="0.2">
      <c r="A89" s="34">
        <v>75</v>
      </c>
      <c r="B89" s="57" t="s">
        <v>620</v>
      </c>
      <c r="C89" s="46" t="s">
        <v>583</v>
      </c>
      <c r="D89" s="89"/>
      <c r="E89" s="57" t="s">
        <v>90</v>
      </c>
      <c r="F89" s="80">
        <f>989716</f>
        <v>989716</v>
      </c>
      <c r="G89" s="94"/>
      <c r="H89" s="114" t="s">
        <v>611</v>
      </c>
      <c r="I89" s="114" t="s">
        <v>610</v>
      </c>
      <c r="J89" s="45" t="s">
        <v>271</v>
      </c>
      <c r="K89" s="80"/>
    </row>
    <row r="90" spans="1:17" s="8" customFormat="1" ht="34.5" customHeight="1" x14ac:dyDescent="0.2">
      <c r="A90" s="34">
        <v>76</v>
      </c>
      <c r="B90" s="57" t="s">
        <v>23</v>
      </c>
      <c r="C90" s="46" t="s">
        <v>568</v>
      </c>
      <c r="D90" s="89"/>
      <c r="E90" s="57" t="s">
        <v>91</v>
      </c>
      <c r="F90" s="80">
        <f>41873</f>
        <v>41873</v>
      </c>
      <c r="G90" s="94"/>
      <c r="H90" s="114" t="s">
        <v>611</v>
      </c>
      <c r="I90" s="114" t="s">
        <v>610</v>
      </c>
      <c r="J90" s="45" t="s">
        <v>271</v>
      </c>
      <c r="K90" s="80"/>
    </row>
    <row r="91" spans="1:17" s="8" customFormat="1" ht="44.25" customHeight="1" x14ac:dyDescent="0.2">
      <c r="A91" s="34">
        <v>77</v>
      </c>
      <c r="B91" s="57" t="s">
        <v>621</v>
      </c>
      <c r="C91" s="46" t="s">
        <v>584</v>
      </c>
      <c r="D91" s="89"/>
      <c r="E91" s="57" t="s">
        <v>92</v>
      </c>
      <c r="F91" s="80">
        <f>157974</f>
        <v>157974</v>
      </c>
      <c r="G91" s="94"/>
      <c r="H91" s="114" t="s">
        <v>611</v>
      </c>
      <c r="I91" s="114" t="s">
        <v>610</v>
      </c>
      <c r="J91" s="45" t="s">
        <v>271</v>
      </c>
      <c r="K91" s="80"/>
    </row>
    <row r="92" spans="1:17" s="8" customFormat="1" ht="47.25" customHeight="1" x14ac:dyDescent="0.2">
      <c r="A92" s="34">
        <v>78</v>
      </c>
      <c r="B92" s="57" t="s">
        <v>622</v>
      </c>
      <c r="C92" s="46" t="s">
        <v>568</v>
      </c>
      <c r="D92" s="89"/>
      <c r="E92" s="57" t="s">
        <v>93</v>
      </c>
      <c r="F92" s="80">
        <f>53292</f>
        <v>53292</v>
      </c>
      <c r="G92" s="94"/>
      <c r="H92" s="114" t="s">
        <v>611</v>
      </c>
      <c r="I92" s="114" t="s">
        <v>610</v>
      </c>
      <c r="J92" s="45" t="s">
        <v>271</v>
      </c>
      <c r="K92" s="80"/>
    </row>
    <row r="93" spans="1:17" s="8" customFormat="1" ht="50.25" customHeight="1" x14ac:dyDescent="0.2">
      <c r="A93" s="34">
        <v>79</v>
      </c>
      <c r="B93" s="57" t="s">
        <v>623</v>
      </c>
      <c r="C93" s="46" t="s">
        <v>587</v>
      </c>
      <c r="D93" s="89"/>
      <c r="E93" s="57" t="s">
        <v>94</v>
      </c>
      <c r="F93" s="80">
        <f>81842</f>
        <v>81842</v>
      </c>
      <c r="G93" s="94"/>
      <c r="H93" s="114" t="s">
        <v>611</v>
      </c>
      <c r="I93" s="114" t="s">
        <v>610</v>
      </c>
      <c r="J93" s="45" t="s">
        <v>271</v>
      </c>
      <c r="K93" s="80"/>
    </row>
    <row r="94" spans="1:17" s="8" customFormat="1" ht="42.75" customHeight="1" x14ac:dyDescent="0.2">
      <c r="A94" s="34">
        <v>80</v>
      </c>
      <c r="B94" s="57" t="s">
        <v>24</v>
      </c>
      <c r="C94" s="46" t="s">
        <v>568</v>
      </c>
      <c r="D94" s="89"/>
      <c r="E94" s="57" t="s">
        <v>95</v>
      </c>
      <c r="F94" s="80">
        <f>38066</f>
        <v>38066</v>
      </c>
      <c r="G94" s="94"/>
      <c r="H94" s="114" t="s">
        <v>611</v>
      </c>
      <c r="I94" s="114" t="s">
        <v>610</v>
      </c>
      <c r="J94" s="45" t="s">
        <v>271</v>
      </c>
      <c r="K94" s="80"/>
    </row>
    <row r="95" spans="1:17" s="8" customFormat="1" ht="33.75" customHeight="1" x14ac:dyDescent="0.2">
      <c r="A95" s="34">
        <v>81</v>
      </c>
      <c r="B95" s="57" t="s">
        <v>25</v>
      </c>
      <c r="C95" s="46" t="s">
        <v>588</v>
      </c>
      <c r="D95" s="89"/>
      <c r="E95" s="57" t="s">
        <v>96</v>
      </c>
      <c r="F95" s="80">
        <f>40745</f>
        <v>40745</v>
      </c>
      <c r="G95" s="94"/>
      <c r="H95" s="114" t="s">
        <v>611</v>
      </c>
      <c r="I95" s="114" t="s">
        <v>610</v>
      </c>
      <c r="J95" s="45" t="s">
        <v>271</v>
      </c>
      <c r="K95" s="80"/>
    </row>
    <row r="96" spans="1:17" s="8" customFormat="1" ht="42" customHeight="1" x14ac:dyDescent="0.2">
      <c r="A96" s="34">
        <v>82</v>
      </c>
      <c r="B96" s="57" t="s">
        <v>26</v>
      </c>
      <c r="C96" s="46" t="s">
        <v>589</v>
      </c>
      <c r="D96" s="89"/>
      <c r="E96" s="57" t="s">
        <v>97</v>
      </c>
      <c r="F96" s="80">
        <f>25898</f>
        <v>25898</v>
      </c>
      <c r="G96" s="94"/>
      <c r="H96" s="114" t="s">
        <v>611</v>
      </c>
      <c r="I96" s="114" t="s">
        <v>610</v>
      </c>
      <c r="J96" s="45" t="s">
        <v>271</v>
      </c>
      <c r="K96" s="80"/>
    </row>
    <row r="97" spans="1:25" s="8" customFormat="1" ht="48" customHeight="1" x14ac:dyDescent="0.2">
      <c r="A97" s="34">
        <v>83</v>
      </c>
      <c r="B97" s="57" t="s">
        <v>624</v>
      </c>
      <c r="C97" s="46" t="s">
        <v>590</v>
      </c>
      <c r="D97" s="89"/>
      <c r="E97" s="57" t="s">
        <v>98</v>
      </c>
      <c r="F97" s="80">
        <f>25898</f>
        <v>25898</v>
      </c>
      <c r="G97" s="94"/>
      <c r="H97" s="114" t="s">
        <v>611</v>
      </c>
      <c r="I97" s="114" t="s">
        <v>610</v>
      </c>
      <c r="J97" s="45" t="s">
        <v>271</v>
      </c>
      <c r="K97" s="80"/>
    </row>
    <row r="98" spans="1:25" s="8" customFormat="1" ht="34.5" customHeight="1" x14ac:dyDescent="0.2">
      <c r="A98" s="99">
        <v>84</v>
      </c>
      <c r="B98" s="57" t="s">
        <v>625</v>
      </c>
      <c r="C98" s="46" t="s">
        <v>586</v>
      </c>
      <c r="D98" s="89"/>
      <c r="E98" s="57" t="s">
        <v>99</v>
      </c>
      <c r="F98" s="80">
        <f>133231</f>
        <v>133231</v>
      </c>
      <c r="G98" s="94"/>
      <c r="H98" s="114" t="s">
        <v>611</v>
      </c>
      <c r="I98" s="114" t="s">
        <v>610</v>
      </c>
      <c r="J98" s="45" t="s">
        <v>271</v>
      </c>
      <c r="K98" s="80"/>
    </row>
    <row r="99" spans="1:25" s="8" customFormat="1" ht="34.5" customHeight="1" x14ac:dyDescent="0.2">
      <c r="A99" s="99">
        <v>85</v>
      </c>
      <c r="B99" s="57" t="s">
        <v>626</v>
      </c>
      <c r="C99" s="46" t="s">
        <v>585</v>
      </c>
      <c r="D99" s="89"/>
      <c r="E99" s="57" t="s">
        <v>100</v>
      </c>
      <c r="F99" s="80">
        <f>30453</f>
        <v>30453</v>
      </c>
      <c r="G99" s="94"/>
      <c r="H99" s="114" t="s">
        <v>611</v>
      </c>
      <c r="I99" s="114" t="s">
        <v>610</v>
      </c>
      <c r="J99" s="45" t="s">
        <v>271</v>
      </c>
      <c r="K99" s="80"/>
    </row>
    <row r="100" spans="1:25" s="8" customFormat="1" ht="64.150000000000006" customHeight="1" x14ac:dyDescent="0.2">
      <c r="A100" s="99">
        <v>86</v>
      </c>
      <c r="B100" s="57" t="s">
        <v>56</v>
      </c>
      <c r="C100" s="46" t="s">
        <v>593</v>
      </c>
      <c r="D100" s="113"/>
      <c r="E100" s="57" t="s">
        <v>55</v>
      </c>
      <c r="F100" s="38">
        <f>28530841.68</f>
        <v>28530841.68</v>
      </c>
      <c r="G100" s="114"/>
      <c r="H100" s="114" t="s">
        <v>566</v>
      </c>
      <c r="I100" s="114" t="s">
        <v>600</v>
      </c>
      <c r="J100" s="45" t="s">
        <v>271</v>
      </c>
      <c r="K100" s="80"/>
    </row>
    <row r="101" spans="1:25" s="8" customFormat="1" ht="55.15" customHeight="1" x14ac:dyDescent="0.2">
      <c r="A101" s="99">
        <v>87</v>
      </c>
      <c r="B101" s="100" t="s">
        <v>107</v>
      </c>
      <c r="C101" s="61" t="s">
        <v>584</v>
      </c>
      <c r="D101" s="113"/>
      <c r="E101" s="100" t="s">
        <v>108</v>
      </c>
      <c r="F101" s="38">
        <f>8148456.36</f>
        <v>8148456.3600000003</v>
      </c>
      <c r="G101" s="114"/>
      <c r="H101" s="114" t="s">
        <v>566</v>
      </c>
      <c r="I101" s="114" t="s">
        <v>600</v>
      </c>
      <c r="J101" s="45" t="s">
        <v>271</v>
      </c>
      <c r="K101" s="80"/>
    </row>
    <row r="102" spans="1:25" s="8" customFormat="1" ht="54" customHeight="1" x14ac:dyDescent="0.2">
      <c r="A102" s="99">
        <v>88</v>
      </c>
      <c r="B102" s="57" t="s">
        <v>27</v>
      </c>
      <c r="C102" s="46" t="s">
        <v>592</v>
      </c>
      <c r="D102" s="113"/>
      <c r="E102" s="57" t="s">
        <v>57</v>
      </c>
      <c r="F102" s="38">
        <f>11581752.6</f>
        <v>11581752.6</v>
      </c>
      <c r="G102" s="114"/>
      <c r="H102" s="114" t="s">
        <v>566</v>
      </c>
      <c r="I102" s="114" t="s">
        <v>600</v>
      </c>
      <c r="J102" s="45" t="s">
        <v>271</v>
      </c>
      <c r="K102" s="102"/>
      <c r="O102" s="26"/>
      <c r="P102" s="27"/>
      <c r="Q102" s="27"/>
      <c r="R102" s="28"/>
      <c r="S102" s="27"/>
      <c r="T102" s="27"/>
      <c r="U102" s="27"/>
      <c r="V102" s="27"/>
      <c r="W102" s="27"/>
      <c r="X102" s="29"/>
      <c r="Y102" s="29"/>
    </row>
    <row r="103" spans="1:25" s="8" customFormat="1" ht="54.6" customHeight="1" x14ac:dyDescent="0.2">
      <c r="A103" s="99">
        <v>89</v>
      </c>
      <c r="B103" s="57" t="s">
        <v>28</v>
      </c>
      <c r="C103" s="46" t="s">
        <v>568</v>
      </c>
      <c r="D103" s="113"/>
      <c r="E103" s="57" t="s">
        <v>57</v>
      </c>
      <c r="F103" s="38">
        <f>15442344</f>
        <v>15442344</v>
      </c>
      <c r="G103" s="114"/>
      <c r="H103" s="114" t="s">
        <v>566</v>
      </c>
      <c r="I103" s="114" t="s">
        <v>600</v>
      </c>
      <c r="J103" s="45" t="s">
        <v>271</v>
      </c>
      <c r="K103" s="80"/>
    </row>
    <row r="104" spans="1:25" s="8" customFormat="1" ht="51.6" customHeight="1" x14ac:dyDescent="0.2">
      <c r="A104" s="99">
        <v>90</v>
      </c>
      <c r="B104" s="57" t="s">
        <v>103</v>
      </c>
      <c r="C104" s="46" t="s">
        <v>568</v>
      </c>
      <c r="D104" s="113"/>
      <c r="E104" s="57" t="s">
        <v>104</v>
      </c>
      <c r="F104" s="38">
        <f>448141.25</f>
        <v>448141.25</v>
      </c>
      <c r="G104" s="114"/>
      <c r="H104" s="114" t="s">
        <v>566</v>
      </c>
      <c r="I104" s="114" t="s">
        <v>600</v>
      </c>
      <c r="J104" s="45" t="s">
        <v>271</v>
      </c>
      <c r="K104" s="80"/>
    </row>
    <row r="105" spans="1:25" s="8" customFormat="1" ht="54" customHeight="1" x14ac:dyDescent="0.2">
      <c r="A105" s="99">
        <v>91</v>
      </c>
      <c r="B105" s="57" t="s">
        <v>29</v>
      </c>
      <c r="C105" s="46" t="s">
        <v>596</v>
      </c>
      <c r="D105" s="113"/>
      <c r="E105" s="57" t="s">
        <v>58</v>
      </c>
      <c r="F105" s="38">
        <f>497934.72</f>
        <v>497934.72</v>
      </c>
      <c r="G105" s="114"/>
      <c r="H105" s="114" t="s">
        <v>566</v>
      </c>
      <c r="I105" s="114" t="s">
        <v>600</v>
      </c>
      <c r="J105" s="45" t="s">
        <v>271</v>
      </c>
      <c r="K105" s="80"/>
    </row>
    <row r="106" spans="1:25" s="8" customFormat="1" ht="53.45" customHeight="1" x14ac:dyDescent="0.2">
      <c r="A106" s="99">
        <v>92</v>
      </c>
      <c r="B106" s="57" t="s">
        <v>30</v>
      </c>
      <c r="C106" s="46" t="s">
        <v>597</v>
      </c>
      <c r="D106" s="113"/>
      <c r="E106" s="57" t="s">
        <v>59</v>
      </c>
      <c r="F106" s="38">
        <f>497934.72</f>
        <v>497934.72</v>
      </c>
      <c r="G106" s="114"/>
      <c r="H106" s="114" t="s">
        <v>566</v>
      </c>
      <c r="I106" s="114" t="s">
        <v>600</v>
      </c>
      <c r="J106" s="45" t="s">
        <v>271</v>
      </c>
      <c r="K106" s="80"/>
    </row>
    <row r="107" spans="1:25" s="8" customFormat="1" ht="55.9" customHeight="1" x14ac:dyDescent="0.2">
      <c r="A107" s="99">
        <v>93</v>
      </c>
      <c r="B107" s="57" t="s">
        <v>61</v>
      </c>
      <c r="C107" s="46" t="s">
        <v>585</v>
      </c>
      <c r="D107" s="113"/>
      <c r="E107" s="57" t="s">
        <v>60</v>
      </c>
      <c r="F107" s="38">
        <f>3541992.3</f>
        <v>3541992.3</v>
      </c>
      <c r="G107" s="114"/>
      <c r="H107" s="114" t="s">
        <v>566</v>
      </c>
      <c r="I107" s="114" t="s">
        <v>600</v>
      </c>
      <c r="J107" s="45" t="s">
        <v>271</v>
      </c>
      <c r="K107" s="80"/>
    </row>
    <row r="108" spans="1:25" s="8" customFormat="1" ht="52.9" customHeight="1" x14ac:dyDescent="0.2">
      <c r="A108" s="99">
        <v>94</v>
      </c>
      <c r="B108" s="57" t="s">
        <v>109</v>
      </c>
      <c r="C108" s="46" t="s">
        <v>585</v>
      </c>
      <c r="D108" s="113"/>
      <c r="E108" s="57" t="s">
        <v>63</v>
      </c>
      <c r="F108" s="38">
        <f>3035997</f>
        <v>3035997</v>
      </c>
      <c r="G108" s="114"/>
      <c r="H108" s="114" t="s">
        <v>566</v>
      </c>
      <c r="I108" s="114" t="s">
        <v>600</v>
      </c>
      <c r="J108" s="45" t="s">
        <v>271</v>
      </c>
      <c r="K108" s="80"/>
    </row>
    <row r="109" spans="1:25" s="8" customFormat="1" ht="51.6" customHeight="1" x14ac:dyDescent="0.2">
      <c r="A109" s="99">
        <v>95</v>
      </c>
      <c r="B109" s="57" t="s">
        <v>31</v>
      </c>
      <c r="C109" s="46" t="s">
        <v>598</v>
      </c>
      <c r="D109" s="113"/>
      <c r="E109" s="57" t="s">
        <v>62</v>
      </c>
      <c r="F109" s="38">
        <f>8433315</f>
        <v>8433315</v>
      </c>
      <c r="G109" s="114"/>
      <c r="H109" s="114" t="s">
        <v>566</v>
      </c>
      <c r="I109" s="114" t="s">
        <v>600</v>
      </c>
      <c r="J109" s="45" t="s">
        <v>271</v>
      </c>
      <c r="K109" s="80"/>
    </row>
    <row r="110" spans="1:25" s="8" customFormat="1" ht="53.45" customHeight="1" x14ac:dyDescent="0.2">
      <c r="A110" s="99">
        <v>96</v>
      </c>
      <c r="B110" s="57" t="s">
        <v>105</v>
      </c>
      <c r="C110" s="46" t="s">
        <v>585</v>
      </c>
      <c r="D110" s="113"/>
      <c r="E110" s="57" t="s">
        <v>106</v>
      </c>
      <c r="F110" s="38">
        <f>20982089.12</f>
        <v>20982089.120000001</v>
      </c>
      <c r="G110" s="114"/>
      <c r="H110" s="114" t="s">
        <v>566</v>
      </c>
      <c r="I110" s="114" t="s">
        <v>600</v>
      </c>
      <c r="J110" s="45" t="s">
        <v>271</v>
      </c>
      <c r="K110" s="80"/>
    </row>
    <row r="111" spans="1:25" s="8" customFormat="1" ht="52.9" customHeight="1" x14ac:dyDescent="0.2">
      <c r="A111" s="99">
        <v>97</v>
      </c>
      <c r="B111" s="57" t="s">
        <v>64</v>
      </c>
      <c r="C111" s="46" t="s">
        <v>585</v>
      </c>
      <c r="D111" s="113"/>
      <c r="E111" s="57" t="s">
        <v>63</v>
      </c>
      <c r="F111" s="38">
        <f>10659714.56</f>
        <v>10659714.560000001</v>
      </c>
      <c r="G111" s="114"/>
      <c r="H111" s="114" t="s">
        <v>566</v>
      </c>
      <c r="I111" s="114" t="s">
        <v>600</v>
      </c>
      <c r="J111" s="45" t="s">
        <v>271</v>
      </c>
      <c r="K111" s="80"/>
    </row>
    <row r="112" spans="1:25" s="8" customFormat="1" ht="55.15" customHeight="1" x14ac:dyDescent="0.2">
      <c r="A112" s="99">
        <v>98</v>
      </c>
      <c r="B112" s="57" t="s">
        <v>66</v>
      </c>
      <c r="C112" s="46" t="s">
        <v>568</v>
      </c>
      <c r="D112" s="113"/>
      <c r="E112" s="57" t="s">
        <v>65</v>
      </c>
      <c r="F112" s="38">
        <f>8680697.04</f>
        <v>8680697.0399999991</v>
      </c>
      <c r="G112" s="114"/>
      <c r="H112" s="114" t="s">
        <v>566</v>
      </c>
      <c r="I112" s="114" t="s">
        <v>600</v>
      </c>
      <c r="J112" s="45" t="s">
        <v>271</v>
      </c>
      <c r="K112" s="80"/>
    </row>
    <row r="113" spans="1:11" s="8" customFormat="1" ht="51.6" customHeight="1" x14ac:dyDescent="0.2">
      <c r="A113" s="99">
        <v>99</v>
      </c>
      <c r="B113" s="57" t="s">
        <v>68</v>
      </c>
      <c r="C113" s="46" t="s">
        <v>599</v>
      </c>
      <c r="D113" s="113"/>
      <c r="E113" s="57" t="s">
        <v>67</v>
      </c>
      <c r="F113" s="38">
        <f>4553990.1</f>
        <v>4553990.0999999996</v>
      </c>
      <c r="G113" s="114"/>
      <c r="H113" s="114" t="s">
        <v>566</v>
      </c>
      <c r="I113" s="114" t="s">
        <v>600</v>
      </c>
      <c r="J113" s="45" t="s">
        <v>271</v>
      </c>
      <c r="K113" s="80"/>
    </row>
    <row r="114" spans="1:11" s="8" customFormat="1" ht="54.6" customHeight="1" x14ac:dyDescent="0.2">
      <c r="A114" s="99">
        <v>100</v>
      </c>
      <c r="B114" s="57" t="s">
        <v>32</v>
      </c>
      <c r="C114" s="46" t="s">
        <v>585</v>
      </c>
      <c r="D114" s="113"/>
      <c r="E114" s="57" t="s">
        <v>69</v>
      </c>
      <c r="F114" s="38">
        <f>7421317.2</f>
        <v>7421317.2000000002</v>
      </c>
      <c r="G114" s="114"/>
      <c r="H114" s="114" t="s">
        <v>566</v>
      </c>
      <c r="I114" s="114" t="s">
        <v>600</v>
      </c>
      <c r="J114" s="45" t="s">
        <v>271</v>
      </c>
      <c r="K114" s="80"/>
    </row>
    <row r="115" spans="1:11" s="8" customFormat="1" ht="54.6" customHeight="1" x14ac:dyDescent="0.2">
      <c r="A115" s="99">
        <v>101</v>
      </c>
      <c r="B115" s="57" t="s">
        <v>33</v>
      </c>
      <c r="C115" s="46" t="s">
        <v>581</v>
      </c>
      <c r="D115" s="113"/>
      <c r="E115" s="57" t="s">
        <v>70</v>
      </c>
      <c r="F115" s="38">
        <f>7589983.5</f>
        <v>7589983.5</v>
      </c>
      <c r="G115" s="114"/>
      <c r="H115" s="114" t="s">
        <v>566</v>
      </c>
      <c r="I115" s="114" t="s">
        <v>600</v>
      </c>
      <c r="J115" s="45" t="s">
        <v>271</v>
      </c>
      <c r="K115" s="80"/>
    </row>
    <row r="116" spans="1:11" s="8" customFormat="1" ht="53.45" customHeight="1" x14ac:dyDescent="0.2">
      <c r="A116" s="99">
        <v>102</v>
      </c>
      <c r="B116" s="57" t="s">
        <v>658</v>
      </c>
      <c r="C116" s="46" t="s">
        <v>659</v>
      </c>
      <c r="D116" s="113"/>
      <c r="E116" s="57" t="s">
        <v>660</v>
      </c>
      <c r="F116" s="38">
        <v>1244836.8</v>
      </c>
      <c r="G116" s="114"/>
      <c r="H116" s="114" t="s">
        <v>566</v>
      </c>
      <c r="I116" s="114" t="s">
        <v>600</v>
      </c>
      <c r="J116" s="45" t="s">
        <v>271</v>
      </c>
      <c r="K116" s="80"/>
    </row>
    <row r="117" spans="1:11" s="8" customFormat="1" ht="15.6" customHeight="1" x14ac:dyDescent="0.2">
      <c r="A117" s="210">
        <v>1</v>
      </c>
      <c r="B117" s="211"/>
      <c r="C117" s="211"/>
      <c r="D117" s="211"/>
      <c r="E117" s="211"/>
      <c r="F117" s="211"/>
      <c r="G117" s="211"/>
      <c r="H117" s="211"/>
      <c r="I117" s="211"/>
      <c r="J117" s="211"/>
      <c r="K117" s="212"/>
    </row>
    <row r="118" spans="1:11" s="8" customFormat="1" ht="281.25" x14ac:dyDescent="0.2">
      <c r="A118" s="34">
        <v>103</v>
      </c>
      <c r="B118" s="45" t="s">
        <v>268</v>
      </c>
      <c r="C118" s="45" t="s">
        <v>270</v>
      </c>
      <c r="D118" s="34" t="s">
        <v>269</v>
      </c>
      <c r="E118" s="34" t="s">
        <v>145</v>
      </c>
      <c r="F118" s="101">
        <v>22691.4</v>
      </c>
      <c r="G118" s="101">
        <v>22691.4</v>
      </c>
      <c r="H118" s="45" t="s">
        <v>264</v>
      </c>
      <c r="I118" s="45" t="s">
        <v>267</v>
      </c>
      <c r="J118" s="45" t="s">
        <v>271</v>
      </c>
      <c r="K118" s="102"/>
    </row>
    <row r="119" spans="1:11" s="8" customFormat="1" ht="236.25" x14ac:dyDescent="0.2">
      <c r="A119" s="34">
        <v>104</v>
      </c>
      <c r="B119" s="45" t="s">
        <v>261</v>
      </c>
      <c r="C119" s="45" t="s">
        <v>272</v>
      </c>
      <c r="D119" s="34" t="s">
        <v>273</v>
      </c>
      <c r="E119" s="34" t="s">
        <v>146</v>
      </c>
      <c r="F119" s="101">
        <v>70791.149999999994</v>
      </c>
      <c r="G119" s="101">
        <v>70791.149999999994</v>
      </c>
      <c r="H119" s="45" t="s">
        <v>643</v>
      </c>
      <c r="I119" s="45" t="s">
        <v>274</v>
      </c>
      <c r="J119" s="45" t="s">
        <v>271</v>
      </c>
      <c r="K119" s="102"/>
    </row>
    <row r="120" spans="1:11" s="8" customFormat="1" ht="135" x14ac:dyDescent="0.2">
      <c r="A120" s="34">
        <v>105</v>
      </c>
      <c r="B120" s="45" t="s">
        <v>265</v>
      </c>
      <c r="C120" s="45" t="s">
        <v>280</v>
      </c>
      <c r="D120" s="34" t="s">
        <v>281</v>
      </c>
      <c r="E120" s="34" t="s">
        <v>147</v>
      </c>
      <c r="F120" s="101">
        <v>16046.88</v>
      </c>
      <c r="G120" s="101">
        <v>16046.88</v>
      </c>
      <c r="H120" s="45" t="s">
        <v>278</v>
      </c>
      <c r="I120" s="45" t="s">
        <v>282</v>
      </c>
      <c r="J120" s="45" t="s">
        <v>271</v>
      </c>
      <c r="K120" s="102"/>
    </row>
    <row r="121" spans="1:11" s="8" customFormat="1" ht="281.25" x14ac:dyDescent="0.2">
      <c r="A121" s="34">
        <v>106</v>
      </c>
      <c r="B121" s="45" t="s">
        <v>265</v>
      </c>
      <c r="C121" s="45" t="s">
        <v>262</v>
      </c>
      <c r="D121" s="34" t="s">
        <v>263</v>
      </c>
      <c r="E121" s="34" t="s">
        <v>148</v>
      </c>
      <c r="F121" s="101">
        <v>23452.5</v>
      </c>
      <c r="G121" s="101">
        <v>23452.5</v>
      </c>
      <c r="H121" s="45" t="s">
        <v>264</v>
      </c>
      <c r="I121" s="45" t="s">
        <v>266</v>
      </c>
      <c r="J121" s="45" t="s">
        <v>271</v>
      </c>
      <c r="K121" s="102"/>
    </row>
    <row r="122" spans="1:11" s="8" customFormat="1" ht="123.75" x14ac:dyDescent="0.2">
      <c r="A122" s="34">
        <v>107</v>
      </c>
      <c r="B122" s="45" t="s">
        <v>261</v>
      </c>
      <c r="C122" s="45" t="s">
        <v>292</v>
      </c>
      <c r="D122" s="34" t="s">
        <v>293</v>
      </c>
      <c r="E122" s="34" t="s">
        <v>149</v>
      </c>
      <c r="F122" s="101">
        <v>97896.72</v>
      </c>
      <c r="G122" s="101">
        <v>97896.72</v>
      </c>
      <c r="H122" s="45" t="s">
        <v>295</v>
      </c>
      <c r="I122" s="45" t="s">
        <v>294</v>
      </c>
      <c r="J122" s="45" t="s">
        <v>271</v>
      </c>
      <c r="K122" s="102"/>
    </row>
    <row r="123" spans="1:11" s="8" customFormat="1" ht="135" x14ac:dyDescent="0.2">
      <c r="A123" s="34">
        <v>108</v>
      </c>
      <c r="B123" s="45" t="s">
        <v>261</v>
      </c>
      <c r="C123" s="45" t="s">
        <v>288</v>
      </c>
      <c r="D123" s="34" t="s">
        <v>289</v>
      </c>
      <c r="E123" s="34" t="s">
        <v>166</v>
      </c>
      <c r="F123" s="101" t="s">
        <v>556</v>
      </c>
      <c r="G123" s="101" t="s">
        <v>556</v>
      </c>
      <c r="H123" s="45" t="s">
        <v>290</v>
      </c>
      <c r="I123" s="45" t="s">
        <v>291</v>
      </c>
      <c r="J123" s="45" t="s">
        <v>271</v>
      </c>
      <c r="K123" s="102"/>
    </row>
    <row r="124" spans="1:11" s="8" customFormat="1" ht="135" x14ac:dyDescent="0.2">
      <c r="A124" s="34">
        <v>109</v>
      </c>
      <c r="B124" s="45" t="s">
        <v>261</v>
      </c>
      <c r="C124" s="45" t="s">
        <v>275</v>
      </c>
      <c r="D124" s="34" t="s">
        <v>276</v>
      </c>
      <c r="E124" s="34" t="s">
        <v>277</v>
      </c>
      <c r="F124" s="101">
        <v>80124.75</v>
      </c>
      <c r="G124" s="101">
        <v>80124.75</v>
      </c>
      <c r="H124" s="45" t="s">
        <v>278</v>
      </c>
      <c r="I124" s="45" t="s">
        <v>279</v>
      </c>
      <c r="J124" s="45" t="s">
        <v>271</v>
      </c>
      <c r="K124" s="102"/>
    </row>
    <row r="125" spans="1:11" s="8" customFormat="1" ht="78.75" x14ac:dyDescent="0.2">
      <c r="A125" s="34">
        <v>110</v>
      </c>
      <c r="B125" s="45" t="s">
        <v>261</v>
      </c>
      <c r="C125" s="45" t="s">
        <v>257</v>
      </c>
      <c r="D125" s="34" t="s">
        <v>258</v>
      </c>
      <c r="E125" s="34" t="s">
        <v>144</v>
      </c>
      <c r="F125" s="101">
        <v>27993.599999999999</v>
      </c>
      <c r="G125" s="101">
        <v>27993.599999999999</v>
      </c>
      <c r="H125" s="45" t="s">
        <v>260</v>
      </c>
      <c r="I125" s="45" t="s">
        <v>259</v>
      </c>
      <c r="J125" s="45" t="s">
        <v>271</v>
      </c>
      <c r="K125" s="102"/>
    </row>
    <row r="126" spans="1:11" s="8" customFormat="1" ht="78.75" x14ac:dyDescent="0.2">
      <c r="A126" s="34">
        <v>111</v>
      </c>
      <c r="B126" s="45" t="s">
        <v>261</v>
      </c>
      <c r="C126" s="45" t="s">
        <v>283</v>
      </c>
      <c r="D126" s="34" t="s">
        <v>284</v>
      </c>
      <c r="E126" s="34" t="s">
        <v>165</v>
      </c>
      <c r="F126" s="101">
        <v>11965.2</v>
      </c>
      <c r="G126" s="101">
        <v>11965.2</v>
      </c>
      <c r="H126" s="45" t="s">
        <v>286</v>
      </c>
      <c r="I126" s="45" t="s">
        <v>285</v>
      </c>
      <c r="J126" s="45" t="s">
        <v>271</v>
      </c>
      <c r="K126" s="102"/>
    </row>
    <row r="127" spans="1:11" s="8" customFormat="1" ht="78.75" x14ac:dyDescent="0.2">
      <c r="A127" s="34">
        <v>112</v>
      </c>
      <c r="B127" s="45" t="s">
        <v>261</v>
      </c>
      <c r="C127" s="45" t="s">
        <v>661</v>
      </c>
      <c r="D127" s="34" t="s">
        <v>296</v>
      </c>
      <c r="E127" s="34" t="s">
        <v>662</v>
      </c>
      <c r="F127" s="101">
        <v>6894.15</v>
      </c>
      <c r="G127" s="101">
        <v>6894.15</v>
      </c>
      <c r="H127" s="45" t="s">
        <v>286</v>
      </c>
      <c r="I127" s="45" t="s">
        <v>287</v>
      </c>
      <c r="J127" s="45" t="s">
        <v>271</v>
      </c>
      <c r="K127" s="102"/>
    </row>
    <row r="128" spans="1:11" s="8" customFormat="1" ht="78.75" x14ac:dyDescent="0.2">
      <c r="A128" s="34">
        <v>113</v>
      </c>
      <c r="B128" s="45" t="s">
        <v>339</v>
      </c>
      <c r="C128" s="45" t="s">
        <v>340</v>
      </c>
      <c r="D128" s="34" t="s">
        <v>341</v>
      </c>
      <c r="E128" s="34" t="s">
        <v>154</v>
      </c>
      <c r="F128" s="101">
        <v>238550</v>
      </c>
      <c r="G128" s="101">
        <v>238550</v>
      </c>
      <c r="H128" s="45" t="s">
        <v>342</v>
      </c>
      <c r="I128" s="45" t="s">
        <v>343</v>
      </c>
      <c r="J128" s="45" t="s">
        <v>271</v>
      </c>
      <c r="K128" s="102"/>
    </row>
    <row r="129" spans="1:11" s="8" customFormat="1" ht="112.5" x14ac:dyDescent="0.2">
      <c r="A129" s="34">
        <v>114</v>
      </c>
      <c r="B129" s="45" t="s">
        <v>353</v>
      </c>
      <c r="C129" s="45" t="s">
        <v>354</v>
      </c>
      <c r="D129" s="34" t="s">
        <v>355</v>
      </c>
      <c r="E129" s="34" t="s">
        <v>155</v>
      </c>
      <c r="F129" s="101">
        <v>1279896.32</v>
      </c>
      <c r="G129" s="101">
        <v>1279896.32</v>
      </c>
      <c r="H129" s="45" t="s">
        <v>357</v>
      </c>
      <c r="I129" s="45" t="s">
        <v>356</v>
      </c>
      <c r="J129" s="45" t="s">
        <v>271</v>
      </c>
      <c r="K129" s="102"/>
    </row>
    <row r="130" spans="1:11" s="8" customFormat="1" ht="112.5" x14ac:dyDescent="0.2">
      <c r="A130" s="34">
        <v>115</v>
      </c>
      <c r="B130" s="45" t="s">
        <v>344</v>
      </c>
      <c r="C130" s="45" t="s">
        <v>345</v>
      </c>
      <c r="D130" s="34" t="s">
        <v>346</v>
      </c>
      <c r="E130" s="34" t="s">
        <v>156</v>
      </c>
      <c r="F130" s="101">
        <v>84564</v>
      </c>
      <c r="G130" s="101">
        <v>84564</v>
      </c>
      <c r="H130" s="45" t="s">
        <v>348</v>
      </c>
      <c r="I130" s="45" t="s">
        <v>347</v>
      </c>
      <c r="J130" s="45" t="s">
        <v>271</v>
      </c>
      <c r="K130" s="102"/>
    </row>
    <row r="131" spans="1:11" s="8" customFormat="1" ht="53.45" customHeight="1" x14ac:dyDescent="0.2">
      <c r="A131" s="34">
        <v>116</v>
      </c>
      <c r="B131" s="45" t="s">
        <v>369</v>
      </c>
      <c r="C131" s="45" t="s">
        <v>375</v>
      </c>
      <c r="D131" s="34" t="s">
        <v>376</v>
      </c>
      <c r="E131" s="34" t="s">
        <v>157</v>
      </c>
      <c r="F131" s="101">
        <v>204480</v>
      </c>
      <c r="G131" s="101">
        <v>204480</v>
      </c>
      <c r="H131" s="45" t="s">
        <v>378</v>
      </c>
      <c r="I131" s="45" t="s">
        <v>377</v>
      </c>
      <c r="J131" s="45" t="s">
        <v>271</v>
      </c>
      <c r="K131" s="102"/>
    </row>
    <row r="132" spans="1:11" s="8" customFormat="1" ht="82.15" customHeight="1" x14ac:dyDescent="0.2">
      <c r="A132" s="34">
        <v>117</v>
      </c>
      <c r="B132" s="45" t="s">
        <v>369</v>
      </c>
      <c r="C132" s="45" t="s">
        <v>370</v>
      </c>
      <c r="D132" s="34" t="s">
        <v>371</v>
      </c>
      <c r="E132" s="34" t="s">
        <v>372</v>
      </c>
      <c r="F132" s="101">
        <v>159160</v>
      </c>
      <c r="G132" s="101">
        <v>159160</v>
      </c>
      <c r="H132" s="45" t="s">
        <v>373</v>
      </c>
      <c r="I132" s="45" t="s">
        <v>374</v>
      </c>
      <c r="J132" s="45" t="s">
        <v>271</v>
      </c>
      <c r="K132" s="102"/>
    </row>
    <row r="133" spans="1:11" ht="90" x14ac:dyDescent="0.25">
      <c r="A133" s="34">
        <v>118</v>
      </c>
      <c r="B133" s="45" t="s">
        <v>509</v>
      </c>
      <c r="C133" s="45" t="s">
        <v>507</v>
      </c>
      <c r="D133" s="34" t="s">
        <v>506</v>
      </c>
      <c r="E133" s="34" t="s">
        <v>483</v>
      </c>
      <c r="F133" s="101">
        <v>12462</v>
      </c>
      <c r="G133" s="101">
        <v>12462</v>
      </c>
      <c r="H133" s="45" t="s">
        <v>511</v>
      </c>
      <c r="I133" s="45" t="s">
        <v>510</v>
      </c>
      <c r="J133" s="45" t="s">
        <v>271</v>
      </c>
      <c r="K133" s="102"/>
    </row>
    <row r="134" spans="1:11" ht="168.75" x14ac:dyDescent="0.25">
      <c r="A134" s="34">
        <v>119</v>
      </c>
      <c r="B134" s="45" t="s">
        <v>508</v>
      </c>
      <c r="C134" s="45" t="s">
        <v>486</v>
      </c>
      <c r="D134" s="34" t="s">
        <v>484</v>
      </c>
      <c r="E134" s="34" t="s">
        <v>485</v>
      </c>
      <c r="F134" s="101">
        <v>141112.1</v>
      </c>
      <c r="G134" s="101">
        <v>141112.1</v>
      </c>
      <c r="H134" s="45" t="s">
        <v>489</v>
      </c>
      <c r="I134" s="45" t="s">
        <v>488</v>
      </c>
      <c r="J134" s="45" t="s">
        <v>271</v>
      </c>
      <c r="K134" s="102" t="s">
        <v>487</v>
      </c>
    </row>
    <row r="135" spans="1:11" ht="135.6" customHeight="1" x14ac:dyDescent="0.25">
      <c r="A135" s="34">
        <v>120</v>
      </c>
      <c r="B135" s="45" t="s">
        <v>479</v>
      </c>
      <c r="C135" s="45" t="s">
        <v>477</v>
      </c>
      <c r="D135" s="34" t="s">
        <v>185</v>
      </c>
      <c r="E135" s="34">
        <v>12998</v>
      </c>
      <c r="F135" s="101">
        <v>603627.12</v>
      </c>
      <c r="G135" s="101">
        <v>603627.12</v>
      </c>
      <c r="H135" s="45" t="s">
        <v>476</v>
      </c>
      <c r="I135" s="45" t="s">
        <v>478</v>
      </c>
      <c r="J135" s="45" t="s">
        <v>271</v>
      </c>
      <c r="K135" s="102"/>
    </row>
    <row r="136" spans="1:11" ht="123.75" x14ac:dyDescent="0.25">
      <c r="A136" s="34">
        <v>121</v>
      </c>
      <c r="B136" s="45" t="s">
        <v>482</v>
      </c>
      <c r="C136" s="45" t="s">
        <v>495</v>
      </c>
      <c r="D136" s="34" t="s">
        <v>161</v>
      </c>
      <c r="E136" s="34">
        <v>3654</v>
      </c>
      <c r="F136" s="101">
        <v>125807.22</v>
      </c>
      <c r="G136" s="101">
        <v>125807.22</v>
      </c>
      <c r="H136" s="45" t="s">
        <v>497</v>
      </c>
      <c r="I136" s="45" t="s">
        <v>496</v>
      </c>
      <c r="J136" s="45" t="s">
        <v>271</v>
      </c>
      <c r="K136" s="102"/>
    </row>
    <row r="137" spans="1:11" ht="191.25" x14ac:dyDescent="0.25">
      <c r="A137" s="34">
        <v>122</v>
      </c>
      <c r="B137" s="45" t="s">
        <v>422</v>
      </c>
      <c r="C137" s="45" t="s">
        <v>473</v>
      </c>
      <c r="D137" s="34" t="s">
        <v>472</v>
      </c>
      <c r="E137" s="34" t="s">
        <v>474</v>
      </c>
      <c r="F137" s="101">
        <v>371353.73</v>
      </c>
      <c r="G137" s="101">
        <v>371353.73</v>
      </c>
      <c r="H137" s="45" t="s">
        <v>476</v>
      </c>
      <c r="I137" s="45" t="s">
        <v>475</v>
      </c>
      <c r="J137" s="45" t="s">
        <v>271</v>
      </c>
      <c r="K137" s="102"/>
    </row>
    <row r="138" spans="1:11" ht="78.75" x14ac:dyDescent="0.25">
      <c r="A138" s="34">
        <v>123</v>
      </c>
      <c r="B138" s="45" t="s">
        <v>316</v>
      </c>
      <c r="C138" s="45" t="s">
        <v>315</v>
      </c>
      <c r="D138" s="34" t="s">
        <v>314</v>
      </c>
      <c r="E138" s="34" t="s">
        <v>313</v>
      </c>
      <c r="F138" s="101">
        <v>35396.11</v>
      </c>
      <c r="G138" s="101">
        <v>35396.11</v>
      </c>
      <c r="H138" s="45" t="s">
        <v>317</v>
      </c>
      <c r="I138" s="45" t="s">
        <v>318</v>
      </c>
      <c r="J138" s="45" t="s">
        <v>271</v>
      </c>
      <c r="K138" s="102"/>
    </row>
    <row r="139" spans="1:11" ht="135" x14ac:dyDescent="0.25">
      <c r="A139" s="34">
        <v>124</v>
      </c>
      <c r="B139" s="45" t="s">
        <v>500</v>
      </c>
      <c r="C139" s="45" t="s">
        <v>499</v>
      </c>
      <c r="D139" s="34" t="s">
        <v>175</v>
      </c>
      <c r="E139" s="34">
        <v>2511</v>
      </c>
      <c r="F139" s="101">
        <v>101795.94</v>
      </c>
      <c r="G139" s="101">
        <v>101795.94</v>
      </c>
      <c r="H139" s="45" t="s">
        <v>517</v>
      </c>
      <c r="I139" s="45" t="s">
        <v>518</v>
      </c>
      <c r="J139" s="45" t="s">
        <v>271</v>
      </c>
      <c r="K139" s="102"/>
    </row>
    <row r="140" spans="1:11" ht="90" x14ac:dyDescent="0.25">
      <c r="A140" s="34">
        <v>125</v>
      </c>
      <c r="B140" s="45" t="s">
        <v>316</v>
      </c>
      <c r="C140" s="45" t="s">
        <v>490</v>
      </c>
      <c r="D140" s="34" t="s">
        <v>163</v>
      </c>
      <c r="E140" s="34">
        <v>3028</v>
      </c>
      <c r="F140" s="101">
        <v>123360.72</v>
      </c>
      <c r="G140" s="101">
        <v>123360.72</v>
      </c>
      <c r="H140" s="45" t="s">
        <v>491</v>
      </c>
      <c r="I140" s="45" t="s">
        <v>492</v>
      </c>
      <c r="J140" s="45" t="s">
        <v>271</v>
      </c>
      <c r="K140" s="102"/>
    </row>
    <row r="141" spans="1:11" ht="191.25" x14ac:dyDescent="0.25">
      <c r="A141" s="60">
        <v>126</v>
      </c>
      <c r="B141" s="45" t="s">
        <v>480</v>
      </c>
      <c r="C141" s="45" t="s">
        <v>403</v>
      </c>
      <c r="D141" s="34" t="s">
        <v>404</v>
      </c>
      <c r="E141" s="34">
        <v>6682</v>
      </c>
      <c r="F141" s="101">
        <v>107446.56</v>
      </c>
      <c r="G141" s="101">
        <v>107446.56</v>
      </c>
      <c r="H141" s="45" t="s">
        <v>513</v>
      </c>
      <c r="I141" s="45" t="s">
        <v>512</v>
      </c>
      <c r="J141" s="45" t="s">
        <v>271</v>
      </c>
      <c r="K141" s="102"/>
    </row>
    <row r="142" spans="1:11" ht="90" x14ac:dyDescent="0.25">
      <c r="A142" s="60">
        <v>127</v>
      </c>
      <c r="B142" s="45" t="s">
        <v>480</v>
      </c>
      <c r="C142" s="45" t="s">
        <v>493</v>
      </c>
      <c r="D142" s="34" t="s">
        <v>164</v>
      </c>
      <c r="E142" s="34">
        <v>508</v>
      </c>
      <c r="F142" s="101">
        <v>5989.32</v>
      </c>
      <c r="G142" s="101">
        <v>5989.32</v>
      </c>
      <c r="H142" s="45" t="s">
        <v>491</v>
      </c>
      <c r="I142" s="45" t="s">
        <v>501</v>
      </c>
      <c r="J142" s="45" t="s">
        <v>271</v>
      </c>
      <c r="K142" s="102"/>
    </row>
    <row r="143" spans="1:11" ht="123.75" x14ac:dyDescent="0.25">
      <c r="A143" s="60">
        <v>128</v>
      </c>
      <c r="B143" s="45" t="s">
        <v>480</v>
      </c>
      <c r="C143" s="45" t="s">
        <v>494</v>
      </c>
      <c r="D143" s="34" t="s">
        <v>162</v>
      </c>
      <c r="E143" s="34">
        <v>836</v>
      </c>
      <c r="F143" s="70">
        <v>11210.76</v>
      </c>
      <c r="G143" s="70">
        <v>11210.76</v>
      </c>
      <c r="H143" s="48" t="s">
        <v>497</v>
      </c>
      <c r="I143" s="48" t="s">
        <v>498</v>
      </c>
      <c r="J143" s="48" t="s">
        <v>271</v>
      </c>
      <c r="K143" s="103"/>
    </row>
    <row r="144" spans="1:11" ht="112.5" x14ac:dyDescent="0.25">
      <c r="A144" s="60">
        <v>129</v>
      </c>
      <c r="B144" s="45" t="s">
        <v>405</v>
      </c>
      <c r="C144" s="45" t="s">
        <v>413</v>
      </c>
      <c r="D144" s="34" t="s">
        <v>410</v>
      </c>
      <c r="E144" s="34">
        <v>3558</v>
      </c>
      <c r="F144" s="107">
        <v>253436.34</v>
      </c>
      <c r="G144" s="104">
        <v>253436.34</v>
      </c>
      <c r="H144" s="48" t="s">
        <v>412</v>
      </c>
      <c r="I144" s="48" t="s">
        <v>411</v>
      </c>
      <c r="J144" s="48" t="s">
        <v>271</v>
      </c>
      <c r="K144" s="103"/>
    </row>
    <row r="145" spans="1:11" ht="122.25" customHeight="1" x14ac:dyDescent="0.25">
      <c r="A145" s="60">
        <v>130</v>
      </c>
      <c r="B145" s="45" t="s">
        <v>405</v>
      </c>
      <c r="C145" s="45" t="s">
        <v>406</v>
      </c>
      <c r="D145" s="34" t="s">
        <v>408</v>
      </c>
      <c r="E145" s="34" t="s">
        <v>407</v>
      </c>
      <c r="F145" s="70">
        <v>11626.32</v>
      </c>
      <c r="G145" s="70">
        <v>11626.32</v>
      </c>
      <c r="H145" s="48" t="s">
        <v>412</v>
      </c>
      <c r="I145" s="48" t="s">
        <v>409</v>
      </c>
      <c r="J145" s="48" t="s">
        <v>271</v>
      </c>
      <c r="K145" s="103"/>
    </row>
    <row r="146" spans="1:11" ht="123.75" x14ac:dyDescent="0.25">
      <c r="A146" s="60">
        <v>131</v>
      </c>
      <c r="B146" s="45" t="s">
        <v>481</v>
      </c>
      <c r="C146" s="45" t="s">
        <v>384</v>
      </c>
      <c r="D146" s="34" t="s">
        <v>385</v>
      </c>
      <c r="E146" s="105" t="s">
        <v>386</v>
      </c>
      <c r="F146" s="70">
        <v>3775.08</v>
      </c>
      <c r="G146" s="70">
        <v>3775.08</v>
      </c>
      <c r="H146" s="48" t="s">
        <v>387</v>
      </c>
      <c r="I146" s="48" t="s">
        <v>388</v>
      </c>
      <c r="J146" s="48" t="s">
        <v>271</v>
      </c>
      <c r="K146" s="103"/>
    </row>
    <row r="147" spans="1:11" ht="103.15" customHeight="1" x14ac:dyDescent="0.25">
      <c r="A147" s="106">
        <v>132</v>
      </c>
      <c r="B147" s="45" t="s">
        <v>480</v>
      </c>
      <c r="C147" s="48" t="s">
        <v>514</v>
      </c>
      <c r="D147" s="60" t="s">
        <v>174</v>
      </c>
      <c r="E147" s="60">
        <v>1500</v>
      </c>
      <c r="F147" s="70">
        <v>69885</v>
      </c>
      <c r="G147" s="70">
        <v>69885</v>
      </c>
      <c r="H147" s="48" t="s">
        <v>516</v>
      </c>
      <c r="I147" s="48" t="s">
        <v>515</v>
      </c>
      <c r="J147" s="48" t="s">
        <v>271</v>
      </c>
      <c r="K147" s="103"/>
    </row>
    <row r="148" spans="1:11" ht="69" customHeight="1" x14ac:dyDescent="0.25">
      <c r="A148" s="60">
        <v>133</v>
      </c>
      <c r="B148" s="48" t="s">
        <v>424</v>
      </c>
      <c r="C148" s="48" t="s">
        <v>425</v>
      </c>
      <c r="D148" s="60" t="s">
        <v>172</v>
      </c>
      <c r="E148" s="60">
        <v>2050</v>
      </c>
      <c r="F148" s="70">
        <v>81733.5</v>
      </c>
      <c r="G148" s="70">
        <v>81733.5</v>
      </c>
      <c r="H148" s="48" t="s">
        <v>427</v>
      </c>
      <c r="I148" s="48" t="s">
        <v>426</v>
      </c>
      <c r="J148" s="48" t="s">
        <v>271</v>
      </c>
      <c r="K148" s="119"/>
    </row>
    <row r="149" spans="1:11" ht="53.45" customHeight="1" x14ac:dyDescent="0.25">
      <c r="A149" s="60">
        <v>134</v>
      </c>
      <c r="B149" s="45" t="s">
        <v>393</v>
      </c>
      <c r="C149" s="45" t="s">
        <v>394</v>
      </c>
      <c r="D149" s="34" t="s">
        <v>395</v>
      </c>
      <c r="E149" s="34" t="s">
        <v>396</v>
      </c>
      <c r="F149" s="107">
        <v>70299.63</v>
      </c>
      <c r="G149" s="107">
        <v>70299.63</v>
      </c>
      <c r="H149" s="103" t="s">
        <v>397</v>
      </c>
      <c r="I149" s="103" t="s">
        <v>398</v>
      </c>
      <c r="J149" s="103" t="s">
        <v>271</v>
      </c>
      <c r="K149" s="119"/>
    </row>
    <row r="150" spans="1:11" ht="53.45" customHeight="1" x14ac:dyDescent="0.25">
      <c r="A150" s="60">
        <v>135</v>
      </c>
      <c r="B150" s="45" t="s">
        <v>399</v>
      </c>
      <c r="C150" s="45" t="s">
        <v>400</v>
      </c>
      <c r="D150" s="34" t="s">
        <v>171</v>
      </c>
      <c r="E150" s="34" t="s">
        <v>401</v>
      </c>
      <c r="F150" s="70">
        <v>80297.279999999999</v>
      </c>
      <c r="G150" s="70">
        <v>80297.279999999999</v>
      </c>
      <c r="H150" s="48" t="s">
        <v>423</v>
      </c>
      <c r="I150" s="48" t="s">
        <v>402</v>
      </c>
      <c r="J150" s="48" t="s">
        <v>271</v>
      </c>
      <c r="K150" s="119"/>
    </row>
    <row r="151" spans="1:11" ht="146.25" x14ac:dyDescent="0.25">
      <c r="A151" s="138">
        <v>136</v>
      </c>
      <c r="B151" s="48" t="s">
        <v>335</v>
      </c>
      <c r="C151" s="48" t="s">
        <v>334</v>
      </c>
      <c r="D151" s="60" t="s">
        <v>333</v>
      </c>
      <c r="E151" s="60" t="s">
        <v>332</v>
      </c>
      <c r="F151" s="70">
        <v>73133.679999999993</v>
      </c>
      <c r="G151" s="70">
        <v>73133.679999999993</v>
      </c>
      <c r="H151" s="92" t="s">
        <v>331</v>
      </c>
      <c r="I151" s="92" t="s">
        <v>330</v>
      </c>
      <c r="J151" s="92" t="s">
        <v>271</v>
      </c>
      <c r="K151" s="119"/>
    </row>
    <row r="152" spans="1:11" ht="134.25" customHeight="1" x14ac:dyDescent="0.25">
      <c r="A152" s="138">
        <v>137</v>
      </c>
      <c r="B152" s="45" t="s">
        <v>418</v>
      </c>
      <c r="C152" s="45" t="s">
        <v>419</v>
      </c>
      <c r="D152" s="34" t="s">
        <v>170</v>
      </c>
      <c r="E152" s="34" t="s">
        <v>372</v>
      </c>
      <c r="F152" s="107">
        <v>26620</v>
      </c>
      <c r="G152" s="107">
        <v>26620</v>
      </c>
      <c r="H152" s="48" t="s">
        <v>420</v>
      </c>
      <c r="I152" s="48" t="s">
        <v>421</v>
      </c>
      <c r="J152" s="48" t="s">
        <v>271</v>
      </c>
      <c r="K152" s="119"/>
    </row>
    <row r="153" spans="1:11" ht="78.75" x14ac:dyDescent="0.25">
      <c r="A153" s="158">
        <v>138</v>
      </c>
      <c r="B153" s="48" t="s">
        <v>502</v>
      </c>
      <c r="C153" s="48" t="s">
        <v>503</v>
      </c>
      <c r="D153" s="60" t="s">
        <v>186</v>
      </c>
      <c r="E153" s="60" t="s">
        <v>521</v>
      </c>
      <c r="F153" s="60">
        <v>86523.5</v>
      </c>
      <c r="G153" s="60">
        <v>86523.5</v>
      </c>
      <c r="H153" s="48" t="s">
        <v>505</v>
      </c>
      <c r="I153" s="48" t="s">
        <v>504</v>
      </c>
      <c r="J153" s="48" t="s">
        <v>271</v>
      </c>
      <c r="K153" s="129"/>
    </row>
    <row r="154" spans="1:11" ht="78.75" x14ac:dyDescent="0.25">
      <c r="A154" s="158">
        <v>139</v>
      </c>
      <c r="B154" s="62" t="s">
        <v>681</v>
      </c>
      <c r="C154" s="159" t="s">
        <v>676</v>
      </c>
      <c r="D154" s="160" t="s">
        <v>677</v>
      </c>
      <c r="E154" s="161" t="s">
        <v>678</v>
      </c>
      <c r="F154" s="161">
        <v>94938.94</v>
      </c>
      <c r="G154" s="161">
        <v>94938.94</v>
      </c>
      <c r="H154" s="159" t="s">
        <v>679</v>
      </c>
      <c r="I154" s="159" t="s">
        <v>680</v>
      </c>
      <c r="J154" s="117" t="s">
        <v>271</v>
      </c>
      <c r="K154" s="162"/>
    </row>
    <row r="155" spans="1:11" ht="90.75" thickBot="1" x14ac:dyDescent="0.3">
      <c r="A155" s="158">
        <v>140</v>
      </c>
      <c r="B155" s="159" t="s">
        <v>682</v>
      </c>
      <c r="C155" s="159" t="s">
        <v>683</v>
      </c>
      <c r="D155" s="159" t="s">
        <v>684</v>
      </c>
      <c r="E155" s="163" t="s">
        <v>685</v>
      </c>
      <c r="F155" s="163">
        <v>10468.08</v>
      </c>
      <c r="G155" s="163">
        <v>10468.08</v>
      </c>
      <c r="H155" s="159" t="s">
        <v>686</v>
      </c>
      <c r="I155" s="164" t="s">
        <v>687</v>
      </c>
      <c r="J155" s="117" t="s">
        <v>271</v>
      </c>
      <c r="K155" s="162"/>
    </row>
    <row r="156" spans="1:11" ht="79.5" thickBot="1" x14ac:dyDescent="0.3">
      <c r="A156" s="158">
        <v>141</v>
      </c>
      <c r="B156" s="158" t="s">
        <v>689</v>
      </c>
      <c r="C156" s="165" t="s">
        <v>690</v>
      </c>
      <c r="D156" s="158" t="s">
        <v>692</v>
      </c>
      <c r="E156" s="166" t="s">
        <v>703</v>
      </c>
      <c r="F156" s="167">
        <v>607474.6</v>
      </c>
      <c r="G156" s="167">
        <v>607474.6</v>
      </c>
      <c r="H156" s="194" t="s">
        <v>697</v>
      </c>
      <c r="I156" s="168" t="s">
        <v>696</v>
      </c>
      <c r="J156" s="169" t="s">
        <v>271</v>
      </c>
      <c r="K156" s="162"/>
    </row>
    <row r="157" spans="1:11" ht="124.5" thickBot="1" x14ac:dyDescent="0.3">
      <c r="A157" s="158">
        <v>142</v>
      </c>
      <c r="B157" s="158" t="s">
        <v>689</v>
      </c>
      <c r="C157" s="170" t="s">
        <v>691</v>
      </c>
      <c r="D157" s="158" t="s">
        <v>693</v>
      </c>
      <c r="E157" s="166" t="s">
        <v>704</v>
      </c>
      <c r="F157" s="171">
        <v>30122.3</v>
      </c>
      <c r="G157" s="171">
        <v>30122.3</v>
      </c>
      <c r="H157" s="195" t="s">
        <v>698</v>
      </c>
      <c r="I157" s="168" t="s">
        <v>701</v>
      </c>
      <c r="J157" s="169" t="s">
        <v>271</v>
      </c>
      <c r="K157" s="162"/>
    </row>
    <row r="158" spans="1:11" ht="79.5" thickBot="1" x14ac:dyDescent="0.3">
      <c r="A158" s="172">
        <v>143</v>
      </c>
      <c r="B158" s="158" t="s">
        <v>689</v>
      </c>
      <c r="C158" s="170" t="s">
        <v>691</v>
      </c>
      <c r="D158" s="158" t="s">
        <v>694</v>
      </c>
      <c r="E158" s="166" t="s">
        <v>705</v>
      </c>
      <c r="F158" s="171">
        <v>18556.52</v>
      </c>
      <c r="G158" s="171">
        <v>18556.52</v>
      </c>
      <c r="H158" s="195" t="s">
        <v>699</v>
      </c>
      <c r="I158" s="168" t="s">
        <v>696</v>
      </c>
      <c r="J158" s="169" t="s">
        <v>271</v>
      </c>
      <c r="K158" s="162"/>
    </row>
    <row r="159" spans="1:11" ht="123.75" x14ac:dyDescent="0.25">
      <c r="A159" s="181">
        <v>144</v>
      </c>
      <c r="B159" s="172" t="s">
        <v>689</v>
      </c>
      <c r="C159" s="173" t="s">
        <v>691</v>
      </c>
      <c r="D159" s="172" t="s">
        <v>695</v>
      </c>
      <c r="E159" s="174" t="s">
        <v>706</v>
      </c>
      <c r="F159" s="175">
        <v>14395.6</v>
      </c>
      <c r="G159" s="175">
        <v>14395.6</v>
      </c>
      <c r="H159" s="196" t="s">
        <v>700</v>
      </c>
      <c r="I159" s="176" t="s">
        <v>702</v>
      </c>
      <c r="J159" s="177" t="s">
        <v>271</v>
      </c>
      <c r="K159" s="178"/>
    </row>
    <row r="160" spans="1:11" ht="78.75" x14ac:dyDescent="0.25">
      <c r="A160" s="181">
        <v>145</v>
      </c>
      <c r="B160" s="179" t="s">
        <v>481</v>
      </c>
      <c r="C160" s="198" t="s">
        <v>712</v>
      </c>
      <c r="D160" s="180" t="s">
        <v>731</v>
      </c>
      <c r="E160" s="181" t="s">
        <v>734</v>
      </c>
      <c r="F160" s="181">
        <v>16112.16</v>
      </c>
      <c r="G160" s="181">
        <v>16112.16</v>
      </c>
      <c r="H160" s="182" t="s">
        <v>719</v>
      </c>
      <c r="I160" s="183" t="s">
        <v>722</v>
      </c>
      <c r="J160" s="177" t="s">
        <v>271</v>
      </c>
      <c r="K160" s="184"/>
    </row>
    <row r="161" spans="1:11" ht="102" thickBot="1" x14ac:dyDescent="0.3">
      <c r="A161" s="181">
        <v>146</v>
      </c>
      <c r="B161" s="62" t="s">
        <v>481</v>
      </c>
      <c r="C161" s="170" t="s">
        <v>713</v>
      </c>
      <c r="D161" s="185" t="s">
        <v>716</v>
      </c>
      <c r="E161" s="181" t="s">
        <v>735</v>
      </c>
      <c r="F161" s="181">
        <v>4245.12</v>
      </c>
      <c r="G161" s="181">
        <v>4245.12</v>
      </c>
      <c r="H161" s="182" t="s">
        <v>720</v>
      </c>
      <c r="I161" s="183" t="s">
        <v>722</v>
      </c>
      <c r="J161" s="177" t="s">
        <v>271</v>
      </c>
      <c r="K161" s="184"/>
    </row>
    <row r="162" spans="1:11" ht="79.5" thickBot="1" x14ac:dyDescent="0.3">
      <c r="A162" s="174">
        <v>147</v>
      </c>
      <c r="B162" s="62" t="s">
        <v>481</v>
      </c>
      <c r="C162" s="173" t="s">
        <v>714</v>
      </c>
      <c r="D162" s="185" t="s">
        <v>717</v>
      </c>
      <c r="E162" s="181" t="s">
        <v>736</v>
      </c>
      <c r="F162" s="181">
        <v>1046.74</v>
      </c>
      <c r="G162" s="181">
        <v>1046.74</v>
      </c>
      <c r="H162" s="182" t="s">
        <v>725</v>
      </c>
      <c r="I162" s="183" t="s">
        <v>722</v>
      </c>
      <c r="J162" s="177" t="s">
        <v>271</v>
      </c>
      <c r="K162" s="184"/>
    </row>
    <row r="163" spans="1:11" ht="66.75" customHeight="1" x14ac:dyDescent="0.25">
      <c r="A163" s="191">
        <v>148</v>
      </c>
      <c r="B163" s="188" t="s">
        <v>481</v>
      </c>
      <c r="C163" s="164" t="s">
        <v>715</v>
      </c>
      <c r="D163" s="189" t="s">
        <v>718</v>
      </c>
      <c r="E163" s="174" t="s">
        <v>737</v>
      </c>
      <c r="F163" s="174">
        <v>4212.96</v>
      </c>
      <c r="G163" s="174">
        <v>4212.96</v>
      </c>
      <c r="H163" s="199" t="s">
        <v>721</v>
      </c>
      <c r="I163" s="176" t="s">
        <v>722</v>
      </c>
      <c r="J163" s="177" t="s">
        <v>271</v>
      </c>
      <c r="K163" s="178"/>
    </row>
    <row r="164" spans="1:11" ht="78.75" x14ac:dyDescent="0.25">
      <c r="A164" s="191">
        <v>149</v>
      </c>
      <c r="B164" s="62" t="s">
        <v>481</v>
      </c>
      <c r="C164" s="198" t="s">
        <v>732</v>
      </c>
      <c r="D164" s="185" t="s">
        <v>733</v>
      </c>
      <c r="E164" s="192" t="s">
        <v>738</v>
      </c>
      <c r="F164" s="191">
        <v>4100.3999999999996</v>
      </c>
      <c r="G164" s="191">
        <v>4100.3999999999996</v>
      </c>
      <c r="H164" s="197" t="s">
        <v>739</v>
      </c>
      <c r="I164" s="183" t="s">
        <v>722</v>
      </c>
      <c r="J164" s="62" t="s">
        <v>271</v>
      </c>
      <c r="K164" s="190"/>
    </row>
    <row r="165" spans="1:11" x14ac:dyDescent="0.25">
      <c r="H165" s="193"/>
    </row>
  </sheetData>
  <mergeCells count="12">
    <mergeCell ref="A117:K117"/>
    <mergeCell ref="A65:K65"/>
    <mergeCell ref="A1:K1"/>
    <mergeCell ref="A2:K2"/>
    <mergeCell ref="A3:K3"/>
    <mergeCell ref="A23:K23"/>
    <mergeCell ref="A48:K48"/>
    <mergeCell ref="A58:K58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90" zoomScaleNormal="90" workbookViewId="0">
      <selection activeCell="E30" sqref="E30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5" customWidth="1"/>
    <col min="5" max="5" width="14.7109375" style="15" customWidth="1"/>
    <col min="6" max="6" width="14.28515625" style="15" customWidth="1"/>
    <col min="7" max="7" width="20.28515625" style="155" customWidth="1"/>
    <col min="8" max="8" width="13.28515625" style="15" customWidth="1"/>
    <col min="9" max="9" width="15" style="15" customWidth="1"/>
  </cols>
  <sheetData>
    <row r="1" spans="1:9" x14ac:dyDescent="0.25">
      <c r="A1" s="235" t="s">
        <v>606</v>
      </c>
      <c r="B1" s="219"/>
      <c r="C1" s="219"/>
      <c r="D1" s="219"/>
      <c r="E1" s="219"/>
      <c r="F1" s="219"/>
      <c r="G1" s="219"/>
      <c r="H1" s="219"/>
      <c r="I1" s="219"/>
    </row>
    <row r="2" spans="1:9" ht="73.5" x14ac:dyDescent="0.25">
      <c r="A2" s="13" t="s">
        <v>1</v>
      </c>
      <c r="B2" s="13" t="s">
        <v>112</v>
      </c>
      <c r="C2" s="13" t="s">
        <v>111</v>
      </c>
      <c r="D2" s="13" t="s">
        <v>113</v>
      </c>
      <c r="E2" s="13" t="s">
        <v>7</v>
      </c>
      <c r="F2" s="13" t="s">
        <v>8</v>
      </c>
      <c r="G2" s="13" t="s">
        <v>2</v>
      </c>
      <c r="H2" s="13" t="s">
        <v>3</v>
      </c>
      <c r="I2" s="13" t="s">
        <v>4</v>
      </c>
    </row>
    <row r="3" spans="1:9" x14ac:dyDescent="0.25">
      <c r="A3" s="239" t="s">
        <v>188</v>
      </c>
      <c r="B3" s="240"/>
      <c r="C3" s="240"/>
      <c r="D3" s="240"/>
      <c r="E3" s="240"/>
      <c r="F3" s="240"/>
      <c r="G3" s="240"/>
      <c r="H3" s="240"/>
      <c r="I3" s="241"/>
    </row>
    <row r="4" spans="1:9" ht="109.5" customHeight="1" x14ac:dyDescent="0.25">
      <c r="A4" s="1">
        <v>1</v>
      </c>
      <c r="B4" s="1" t="s">
        <v>115</v>
      </c>
      <c r="C4" s="3" t="s">
        <v>116</v>
      </c>
      <c r="D4" s="133" t="s">
        <v>117</v>
      </c>
      <c r="E4" s="1">
        <v>504333.33</v>
      </c>
      <c r="F4" s="1">
        <v>0</v>
      </c>
      <c r="G4" s="153" t="s">
        <v>5</v>
      </c>
      <c r="H4" s="48" t="s">
        <v>707</v>
      </c>
      <c r="I4" s="3" t="s">
        <v>6</v>
      </c>
    </row>
    <row r="5" spans="1:9" x14ac:dyDescent="0.25">
      <c r="A5" s="9"/>
      <c r="B5" s="3"/>
      <c r="C5" s="3"/>
      <c r="D5" s="153"/>
      <c r="E5" s="120"/>
      <c r="F5" s="3"/>
      <c r="G5" s="153"/>
      <c r="H5" s="3"/>
      <c r="I5" s="3"/>
    </row>
    <row r="6" spans="1:9" s="14" customFormat="1" x14ac:dyDescent="0.25">
      <c r="A6" s="236" t="s">
        <v>119</v>
      </c>
      <c r="B6" s="237"/>
      <c r="C6" s="237"/>
      <c r="D6" s="238"/>
      <c r="E6" s="121">
        <f>SUM(E4)</f>
        <v>504333.33</v>
      </c>
      <c r="F6" s="4">
        <f ca="1">SUM(F4:F16)</f>
        <v>0</v>
      </c>
      <c r="G6" s="156"/>
      <c r="H6" s="4"/>
      <c r="I6" s="4"/>
    </row>
    <row r="7" spans="1:9" s="14" customFormat="1" x14ac:dyDescent="0.25">
      <c r="A7" s="245" t="s">
        <v>187</v>
      </c>
      <c r="B7" s="246"/>
      <c r="C7" s="246"/>
      <c r="D7" s="246"/>
      <c r="E7" s="246"/>
      <c r="F7" s="246"/>
      <c r="G7" s="246"/>
      <c r="H7" s="246"/>
      <c r="I7" s="247"/>
    </row>
    <row r="8" spans="1:9" s="14" customFormat="1" ht="180" x14ac:dyDescent="0.25">
      <c r="A8" s="252">
        <v>1</v>
      </c>
      <c r="B8" s="19" t="s">
        <v>180</v>
      </c>
      <c r="C8" s="3" t="s">
        <v>766</v>
      </c>
      <c r="D8" s="153" t="s">
        <v>181</v>
      </c>
      <c r="E8" s="254">
        <v>84711</v>
      </c>
      <c r="F8" s="255">
        <v>0</v>
      </c>
      <c r="G8" s="153" t="s">
        <v>192</v>
      </c>
      <c r="H8" s="48" t="s">
        <v>767</v>
      </c>
      <c r="I8" s="3" t="s">
        <v>6</v>
      </c>
    </row>
    <row r="9" spans="1:9" s="14" customFormat="1" ht="45" x14ac:dyDescent="0.25">
      <c r="A9" s="9">
        <v>2</v>
      </c>
      <c r="B9" s="253" t="s">
        <v>191</v>
      </c>
      <c r="C9" s="3" t="s">
        <v>189</v>
      </c>
      <c r="D9" s="153" t="s">
        <v>190</v>
      </c>
      <c r="E9" s="122">
        <v>59800</v>
      </c>
      <c r="F9" s="3"/>
      <c r="G9" s="153" t="s">
        <v>192</v>
      </c>
      <c r="H9" s="48" t="s">
        <v>767</v>
      </c>
      <c r="I9" s="3" t="s">
        <v>6</v>
      </c>
    </row>
    <row r="10" spans="1:9" s="14" customFormat="1" x14ac:dyDescent="0.25">
      <c r="A10" s="248" t="s">
        <v>193</v>
      </c>
      <c r="B10" s="249"/>
      <c r="C10" s="249"/>
      <c r="D10" s="250"/>
      <c r="E10" s="30">
        <v>144511</v>
      </c>
      <c r="F10" s="3">
        <v>0</v>
      </c>
      <c r="G10" s="153"/>
      <c r="H10" s="3"/>
      <c r="I10" s="3"/>
    </row>
    <row r="11" spans="1:9" s="14" customFormat="1" x14ac:dyDescent="0.25">
      <c r="A11" s="242" t="s">
        <v>114</v>
      </c>
      <c r="B11" s="243"/>
      <c r="C11" s="243"/>
      <c r="D11" s="243"/>
      <c r="E11" s="243"/>
      <c r="F11" s="243"/>
      <c r="G11" s="243"/>
      <c r="H11" s="243"/>
      <c r="I11" s="244"/>
    </row>
    <row r="12" spans="1:9" s="14" customFormat="1" ht="180" x14ac:dyDescent="0.25">
      <c r="A12" s="16">
        <v>1</v>
      </c>
      <c r="B12" s="143" t="s">
        <v>120</v>
      </c>
      <c r="C12" s="143" t="s">
        <v>127</v>
      </c>
      <c r="D12" s="143" t="s">
        <v>134</v>
      </c>
      <c r="E12" s="144">
        <v>575797.11</v>
      </c>
      <c r="F12" s="143"/>
      <c r="G12" s="157" t="s">
        <v>5</v>
      </c>
      <c r="H12" s="48" t="s">
        <v>271</v>
      </c>
      <c r="I12" s="5" t="s">
        <v>6</v>
      </c>
    </row>
    <row r="13" spans="1:9" s="14" customFormat="1" ht="78.75" x14ac:dyDescent="0.25">
      <c r="A13" s="1">
        <v>2</v>
      </c>
      <c r="B13" s="145" t="s">
        <v>121</v>
      </c>
      <c r="C13" s="145" t="s">
        <v>128</v>
      </c>
      <c r="D13" s="145" t="s">
        <v>135</v>
      </c>
      <c r="E13" s="146">
        <v>86060</v>
      </c>
      <c r="F13" s="145"/>
      <c r="G13" s="153" t="s">
        <v>5</v>
      </c>
      <c r="H13" s="48" t="s">
        <v>271</v>
      </c>
      <c r="I13" s="3" t="s">
        <v>6</v>
      </c>
    </row>
    <row r="14" spans="1:9" s="14" customFormat="1" ht="78.75" x14ac:dyDescent="0.25">
      <c r="A14" s="1">
        <v>3</v>
      </c>
      <c r="B14" s="145" t="s">
        <v>122</v>
      </c>
      <c r="C14" s="145" t="s">
        <v>129</v>
      </c>
      <c r="D14" s="145" t="s">
        <v>136</v>
      </c>
      <c r="E14" s="146">
        <v>67800</v>
      </c>
      <c r="F14" s="145"/>
      <c r="G14" s="153" t="s">
        <v>5</v>
      </c>
      <c r="H14" s="48" t="s">
        <v>271</v>
      </c>
      <c r="I14" s="3" t="s">
        <v>6</v>
      </c>
    </row>
    <row r="15" spans="1:9" s="14" customFormat="1" ht="78.75" x14ac:dyDescent="0.25">
      <c r="A15" s="1">
        <v>4</v>
      </c>
      <c r="B15" s="145" t="s">
        <v>118</v>
      </c>
      <c r="C15" s="145" t="s">
        <v>130</v>
      </c>
      <c r="D15" s="145" t="s">
        <v>137</v>
      </c>
      <c r="E15" s="146">
        <v>55900</v>
      </c>
      <c r="F15" s="145"/>
      <c r="G15" s="153" t="s">
        <v>5</v>
      </c>
      <c r="H15" s="48" t="s">
        <v>271</v>
      </c>
      <c r="I15" s="3" t="s">
        <v>6</v>
      </c>
    </row>
    <row r="16" spans="1:9" s="14" customFormat="1" ht="78.75" x14ac:dyDescent="0.25">
      <c r="A16" s="1">
        <v>5</v>
      </c>
      <c r="B16" s="145" t="s">
        <v>118</v>
      </c>
      <c r="C16" s="145" t="s">
        <v>131</v>
      </c>
      <c r="D16" s="145" t="s">
        <v>138</v>
      </c>
      <c r="E16" s="146">
        <v>55900</v>
      </c>
      <c r="F16" s="145"/>
      <c r="G16" s="153" t="s">
        <v>5</v>
      </c>
      <c r="H16" s="48" t="s">
        <v>271</v>
      </c>
      <c r="I16" s="3" t="s">
        <v>6</v>
      </c>
    </row>
    <row r="17" spans="1:9" ht="78.75" x14ac:dyDescent="0.25">
      <c r="A17" s="139">
        <v>6</v>
      </c>
      <c r="B17" s="140" t="s">
        <v>671</v>
      </c>
      <c r="C17" s="3" t="s">
        <v>672</v>
      </c>
      <c r="D17" s="154" t="s">
        <v>673</v>
      </c>
      <c r="E17" s="142">
        <v>98750</v>
      </c>
      <c r="F17" s="141"/>
      <c r="G17" s="153" t="s">
        <v>5</v>
      </c>
      <c r="H17" s="48" t="s">
        <v>271</v>
      </c>
      <c r="I17" s="3" t="s">
        <v>6</v>
      </c>
    </row>
    <row r="18" spans="1:9" ht="78.75" x14ac:dyDescent="0.25">
      <c r="A18" s="25">
        <v>7</v>
      </c>
      <c r="B18" s="147" t="s">
        <v>167</v>
      </c>
      <c r="C18" s="148" t="s">
        <v>168</v>
      </c>
      <c r="D18" s="147" t="s">
        <v>169</v>
      </c>
      <c r="E18" s="135">
        <v>168000</v>
      </c>
      <c r="F18" s="147"/>
      <c r="G18" s="157" t="s">
        <v>5</v>
      </c>
      <c r="H18" s="48" t="s">
        <v>271</v>
      </c>
      <c r="I18" s="5" t="s">
        <v>6</v>
      </c>
    </row>
    <row r="19" spans="1:9" ht="180" x14ac:dyDescent="0.25">
      <c r="A19" s="1">
        <v>8</v>
      </c>
      <c r="B19" s="32" t="s">
        <v>178</v>
      </c>
      <c r="C19" s="147" t="s">
        <v>674</v>
      </c>
      <c r="D19" s="133" t="s">
        <v>644</v>
      </c>
      <c r="E19" s="134">
        <v>1328999.46</v>
      </c>
      <c r="F19" s="145"/>
      <c r="G19" s="153" t="s">
        <v>5</v>
      </c>
      <c r="H19" s="48" t="s">
        <v>652</v>
      </c>
      <c r="I19" s="3" t="s">
        <v>6</v>
      </c>
    </row>
    <row r="20" spans="1:9" ht="180" x14ac:dyDescent="0.25">
      <c r="A20" s="1">
        <v>9</v>
      </c>
      <c r="B20" s="32" t="s">
        <v>179</v>
      </c>
      <c r="C20" s="147" t="s">
        <v>675</v>
      </c>
      <c r="D20" s="133" t="s">
        <v>645</v>
      </c>
      <c r="E20" s="135">
        <v>1541800.54</v>
      </c>
      <c r="F20" s="145"/>
      <c r="G20" s="153" t="s">
        <v>5</v>
      </c>
      <c r="H20" s="48" t="s">
        <v>652</v>
      </c>
      <c r="I20" s="3" t="s">
        <v>6</v>
      </c>
    </row>
    <row r="21" spans="1:9" ht="180" x14ac:dyDescent="0.25">
      <c r="A21" s="1">
        <v>10</v>
      </c>
      <c r="B21" s="69" t="s">
        <v>646</v>
      </c>
      <c r="C21" s="147" t="s">
        <v>654</v>
      </c>
      <c r="D21" s="46" t="s">
        <v>651</v>
      </c>
      <c r="E21" s="38">
        <v>652418.72</v>
      </c>
      <c r="F21" s="145"/>
      <c r="G21" s="153" t="s">
        <v>5</v>
      </c>
      <c r="H21" s="48" t="s">
        <v>653</v>
      </c>
      <c r="I21" s="3" t="s">
        <v>6</v>
      </c>
    </row>
    <row r="22" spans="1:9" ht="180" x14ac:dyDescent="0.25">
      <c r="A22" s="1">
        <v>11</v>
      </c>
      <c r="B22" s="69" t="s">
        <v>647</v>
      </c>
      <c r="C22" s="147" t="s">
        <v>655</v>
      </c>
      <c r="D22" s="46" t="s">
        <v>648</v>
      </c>
      <c r="E22" s="38">
        <v>983027.11</v>
      </c>
      <c r="F22" s="145"/>
      <c r="G22" s="153" t="s">
        <v>5</v>
      </c>
      <c r="H22" s="48" t="s">
        <v>653</v>
      </c>
      <c r="I22" s="3" t="s">
        <v>6</v>
      </c>
    </row>
    <row r="23" spans="1:9" ht="180" x14ac:dyDescent="0.25">
      <c r="A23" s="136">
        <v>12</v>
      </c>
      <c r="B23" s="69" t="s">
        <v>649</v>
      </c>
      <c r="C23" s="147" t="s">
        <v>656</v>
      </c>
      <c r="D23" s="46" t="s">
        <v>650</v>
      </c>
      <c r="E23" s="38">
        <v>1164554.17</v>
      </c>
      <c r="F23" s="145"/>
      <c r="G23" s="153" t="s">
        <v>5</v>
      </c>
      <c r="H23" s="48" t="s">
        <v>653</v>
      </c>
      <c r="I23" s="3" t="s">
        <v>6</v>
      </c>
    </row>
    <row r="24" spans="1:9" ht="78.75" x14ac:dyDescent="0.25">
      <c r="A24" s="137">
        <v>13</v>
      </c>
      <c r="B24" s="149" t="s">
        <v>123</v>
      </c>
      <c r="C24" s="145" t="s">
        <v>132</v>
      </c>
      <c r="D24" s="145" t="s">
        <v>139</v>
      </c>
      <c r="E24" s="146">
        <v>61988</v>
      </c>
      <c r="F24" s="145"/>
      <c r="G24" s="153" t="s">
        <v>5</v>
      </c>
      <c r="H24" s="48" t="s">
        <v>271</v>
      </c>
      <c r="I24" s="3" t="s">
        <v>6</v>
      </c>
    </row>
    <row r="25" spans="1:9" ht="123.75" x14ac:dyDescent="0.25">
      <c r="A25" s="137">
        <v>14</v>
      </c>
      <c r="B25" s="149" t="s">
        <v>124</v>
      </c>
      <c r="C25" s="145" t="s">
        <v>177</v>
      </c>
      <c r="D25" s="145" t="s">
        <v>140</v>
      </c>
      <c r="E25" s="146">
        <v>615000</v>
      </c>
      <c r="F25" s="145"/>
      <c r="G25" s="153" t="s">
        <v>5</v>
      </c>
      <c r="H25" s="48" t="s">
        <v>271</v>
      </c>
      <c r="I25" s="3" t="s">
        <v>6</v>
      </c>
    </row>
    <row r="26" spans="1:9" ht="112.5" x14ac:dyDescent="0.25">
      <c r="A26" s="137">
        <v>15</v>
      </c>
      <c r="B26" s="149" t="s">
        <v>125</v>
      </c>
      <c r="C26" s="145" t="s">
        <v>670</v>
      </c>
      <c r="D26" s="145" t="s">
        <v>141</v>
      </c>
      <c r="E26" s="146">
        <v>145000</v>
      </c>
      <c r="F26" s="145"/>
      <c r="G26" s="153" t="s">
        <v>5</v>
      </c>
      <c r="H26" s="48" t="s">
        <v>271</v>
      </c>
      <c r="I26" s="3" t="s">
        <v>6</v>
      </c>
    </row>
    <row r="27" spans="1:9" ht="112.5" x14ac:dyDescent="0.25">
      <c r="A27" s="137">
        <v>16</v>
      </c>
      <c r="B27" s="150" t="s">
        <v>126</v>
      </c>
      <c r="C27" s="151" t="s">
        <v>133</v>
      </c>
      <c r="D27" s="151" t="s">
        <v>142</v>
      </c>
      <c r="E27" s="152">
        <v>824046</v>
      </c>
      <c r="F27" s="151"/>
      <c r="G27" s="153" t="s">
        <v>5</v>
      </c>
      <c r="H27" s="48" t="s">
        <v>271</v>
      </c>
      <c r="I27" s="3" t="s">
        <v>6</v>
      </c>
    </row>
    <row r="34" spans="5:5" x14ac:dyDescent="0.25">
      <c r="E34" s="24"/>
    </row>
  </sheetData>
  <mergeCells count="6">
    <mergeCell ref="A1:I1"/>
    <mergeCell ref="A6:D6"/>
    <mergeCell ref="A3:I3"/>
    <mergeCell ref="A11:I11"/>
    <mergeCell ref="A7:I7"/>
    <mergeCell ref="A10:D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4" sqref="F4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8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218" t="s">
        <v>607</v>
      </c>
      <c r="B1" s="251"/>
      <c r="C1" s="251"/>
      <c r="D1" s="251"/>
      <c r="E1" s="251"/>
      <c r="F1" s="251"/>
      <c r="G1" s="251"/>
    </row>
    <row r="2" spans="1:12" s="11" customFormat="1" ht="75.599999999999994" customHeight="1" x14ac:dyDescent="0.2">
      <c r="A2" s="33" t="s">
        <v>552</v>
      </c>
      <c r="B2" s="33" t="s">
        <v>546</v>
      </c>
      <c r="C2" s="33" t="s">
        <v>548</v>
      </c>
      <c r="D2" s="33" t="s">
        <v>547</v>
      </c>
      <c r="E2" s="33" t="s">
        <v>549</v>
      </c>
      <c r="F2" s="33" t="s">
        <v>550</v>
      </c>
      <c r="G2" s="33" t="s">
        <v>551</v>
      </c>
      <c r="H2" s="10"/>
      <c r="I2" s="10"/>
      <c r="J2" s="10"/>
      <c r="K2" s="10"/>
      <c r="L2" s="10"/>
    </row>
    <row r="3" spans="1:12" s="17" customFormat="1" ht="123.75" customHeight="1" x14ac:dyDescent="0.25">
      <c r="A3" s="32">
        <v>1</v>
      </c>
      <c r="B3" s="32" t="s">
        <v>637</v>
      </c>
      <c r="C3" s="32" t="s">
        <v>553</v>
      </c>
      <c r="D3" s="32" t="s">
        <v>554</v>
      </c>
      <c r="E3" s="32" t="s">
        <v>641</v>
      </c>
      <c r="F3" s="126" t="s">
        <v>723</v>
      </c>
      <c r="G3" s="123">
        <v>21</v>
      </c>
    </row>
    <row r="4" spans="1:12" ht="67.5" x14ac:dyDescent="0.25">
      <c r="A4" s="31">
        <v>2</v>
      </c>
      <c r="B4" s="31" t="s">
        <v>639</v>
      </c>
      <c r="C4" s="32" t="s">
        <v>553</v>
      </c>
      <c r="D4" s="31" t="s">
        <v>555</v>
      </c>
      <c r="E4" s="31" t="s">
        <v>640</v>
      </c>
      <c r="F4" s="32" t="s">
        <v>724</v>
      </c>
      <c r="G4" s="124">
        <v>4</v>
      </c>
      <c r="H4" s="20"/>
    </row>
    <row r="5" spans="1:12" x14ac:dyDescent="0.25">
      <c r="B5" s="21"/>
      <c r="C5" s="21"/>
      <c r="D5" s="22"/>
      <c r="E5" s="21"/>
      <c r="F5" s="21"/>
      <c r="G5" s="21"/>
      <c r="H5" s="20"/>
    </row>
    <row r="6" spans="1:12" x14ac:dyDescent="0.25">
      <c r="B6" s="23"/>
      <c r="C6" s="23"/>
      <c r="D6" s="23"/>
      <c r="E6" s="23"/>
      <c r="F6" s="23"/>
      <c r="G6" s="23"/>
    </row>
    <row r="7" spans="1:12" x14ac:dyDescent="0.25">
      <c r="B7" s="23"/>
      <c r="C7" s="23"/>
      <c r="D7" s="23"/>
      <c r="E7" s="23"/>
      <c r="F7" s="23"/>
      <c r="G7" s="23"/>
    </row>
    <row r="8" spans="1:12" x14ac:dyDescent="0.25">
      <c r="B8" s="23"/>
      <c r="C8" s="23"/>
      <c r="D8" s="23"/>
      <c r="E8" s="23"/>
      <c r="F8" s="23"/>
      <c r="G8" s="23"/>
    </row>
    <row r="9" spans="1:12" x14ac:dyDescent="0.25">
      <c r="B9" s="23"/>
      <c r="C9" s="23"/>
      <c r="D9" s="23"/>
      <c r="E9" s="23"/>
      <c r="F9" s="23"/>
      <c r="G9" s="23"/>
    </row>
    <row r="10" spans="1:12" x14ac:dyDescent="0.25">
      <c r="B10" s="23"/>
      <c r="C10" s="23"/>
      <c r="D10" s="23"/>
      <c r="E10" s="23"/>
      <c r="F10" s="23"/>
      <c r="G10" s="23"/>
    </row>
    <row r="11" spans="1:12" x14ac:dyDescent="0.25">
      <c r="B11" s="23"/>
      <c r="C11" s="23"/>
      <c r="D11" s="23"/>
      <c r="E11" s="23"/>
      <c r="F11" s="23"/>
      <c r="G11" s="23"/>
    </row>
    <row r="12" spans="1:12" x14ac:dyDescent="0.25">
      <c r="B12" s="23"/>
      <c r="C12" s="23"/>
      <c r="D12" s="23"/>
      <c r="E12" s="23"/>
      <c r="F12" s="23"/>
      <c r="G12" s="23"/>
    </row>
    <row r="13" spans="1:12" x14ac:dyDescent="0.25">
      <c r="B13" s="23"/>
      <c r="C13" s="23"/>
      <c r="D13" s="23"/>
      <c r="E13" s="23"/>
      <c r="F13" s="23"/>
      <c r="G13" s="23"/>
    </row>
    <row r="14" spans="1:12" x14ac:dyDescent="0.25">
      <c r="B14" s="18"/>
      <c r="C14" s="18"/>
      <c r="E14" s="18"/>
      <c r="F14" s="18"/>
      <c r="G14" s="18"/>
    </row>
    <row r="15" spans="1:12" x14ac:dyDescent="0.25">
      <c r="B15" s="18"/>
      <c r="C15" s="18"/>
      <c r="E15" s="18"/>
      <c r="F15" s="18"/>
      <c r="G15" s="18"/>
    </row>
    <row r="16" spans="1:12" x14ac:dyDescent="0.25">
      <c r="B16" s="18"/>
      <c r="C16" s="18"/>
      <c r="E16" s="18"/>
      <c r="F16" s="18"/>
      <c r="G16" s="18"/>
    </row>
    <row r="17" spans="2:7" x14ac:dyDescent="0.25">
      <c r="B17" s="18"/>
      <c r="C17" s="18"/>
      <c r="E17" s="18"/>
      <c r="F17" s="18"/>
      <c r="G17" s="18"/>
    </row>
    <row r="18" spans="2:7" x14ac:dyDescent="0.25">
      <c r="B18" s="18"/>
      <c r="C18" s="18"/>
      <c r="E18" s="18"/>
      <c r="F18" s="18"/>
      <c r="G18" s="18"/>
    </row>
    <row r="19" spans="2:7" x14ac:dyDescent="0.25">
      <c r="B19" s="18"/>
      <c r="C19" s="18"/>
      <c r="E19" s="18"/>
      <c r="F19" s="18"/>
      <c r="G19" s="18"/>
    </row>
    <row r="20" spans="2:7" x14ac:dyDescent="0.25">
      <c r="B20" s="18"/>
      <c r="C20" s="18"/>
      <c r="E20" s="18"/>
      <c r="F20" s="18"/>
      <c r="G20" s="18"/>
    </row>
    <row r="21" spans="2:7" x14ac:dyDescent="0.25">
      <c r="B21" s="18"/>
      <c r="C21" s="18"/>
      <c r="E21" s="18"/>
      <c r="F21" s="18"/>
      <c r="G21" s="18"/>
    </row>
    <row r="22" spans="2:7" x14ac:dyDescent="0.25">
      <c r="B22" s="18"/>
      <c r="C22" s="18"/>
      <c r="E22" s="18"/>
      <c r="F22" s="18"/>
      <c r="G22" s="18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2024-10-15T08:05:26Z</dcterms:modified>
</cp:coreProperties>
</file>